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85" yWindow="390" windowWidth="7455" windowHeight="4455" tabRatio="435" activeTab="1"/>
  </bookViews>
  <sheets>
    <sheet name="GRAFICI" sheetId="1" r:id="rId1"/>
    <sheet name="SENATO 2008" sheetId="2" r:id="rId2"/>
  </sheets>
  <definedNames>
    <definedName name="_xlnm.Print_Area" localSheetId="0">'GRAFICI'!$A$102:$AO$189</definedName>
    <definedName name="_xlnm.Print_Area" localSheetId="1">'SENATO 2008'!$A$1:$AS$90</definedName>
    <definedName name="_xlnm.Print_Titles" localSheetId="1">'SENATO 2008'!$1:$7</definedName>
    <definedName name="Z_CC7679A3_C55A_11D1_96ED_006052034A60_.wvu.PrintTitles" localSheetId="1" hidden="1">'SENATO 2008'!#REF!</definedName>
  </definedNames>
  <calcPr fullCalcOnLoad="1"/>
</workbook>
</file>

<file path=xl/sharedStrings.xml><?xml version="1.0" encoding="utf-8"?>
<sst xmlns="http://schemas.openxmlformats.org/spreadsheetml/2006/main" count="197" uniqueCount="145">
  <si>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</si>
  <si>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</si>
  <si>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</si>
  <si>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</si>
  <si>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</si>
  <si>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</si>
  <si>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</si>
  <si>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</si>
  <si>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</si>
  <si>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</si>
  <si>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 CARDEZZA</t>
  </si>
  <si>
    <t>BOGNANCO</t>
  </si>
  <si>
    <t>BROVELLO CARPUGNINO</t>
  </si>
  <si>
    <t>CALASCA CASTIGLIONE</t>
  </si>
  <si>
    <t>CAMBIASCA</t>
  </si>
  <si>
    <t>CANNERO RIVIERA</t>
  </si>
  <si>
    <t>CANNOBIO</t>
  </si>
  <si>
    <t>CAPREZZO</t>
  </si>
  <si>
    <t>CASALE CORTE CERRO</t>
  </si>
  <si>
    <t>CAVAGLIO SPOCCIA</t>
  </si>
  <si>
    <t>CEPPOMORELLI</t>
  </si>
  <si>
    <t>CESARA</t>
  </si>
  <si>
    <t>COSSOGNO</t>
  </si>
  <si>
    <t>CRAVEGGIA</t>
  </si>
  <si>
    <t>CREVOLADOSSOLA</t>
  </si>
  <si>
    <t>CRODO</t>
  </si>
  <si>
    <t>CURSOLO 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</si>
  <si>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</si>
  <si>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</si>
  <si>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</si>
  <si>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</si>
  <si>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</si>
  <si>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</si>
  <si>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</si>
  <si>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</si>
  <si>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</si>
  <si>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</si>
  <si>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</si>
  <si>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</si>
  <si>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</si>
  <si>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</si>
  <si>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</si>
  <si>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</si>
  <si>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</si>
  <si>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</si>
  <si>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</si>
  <si>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</si>
  <si>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</si>
  <si>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</si>
  <si>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</si>
  <si>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</si>
  <si>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</si>
  <si>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</si>
  <si>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</si>
  <si>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</si>
  <si>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</si>
  <si>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 CHIOVENDA</t>
  </si>
  <si>
    <t>QUARNA SOPRA</t>
  </si>
  <si>
    <t>QUARNA SOTTO</t>
  </si>
  <si>
    <t>RE</t>
  </si>
  <si>
    <t>S.BERNARDINO VERBANO</t>
  </si>
  <si>
    <t>SEPPIANA</t>
  </si>
  <si>
    <t>STRESA</t>
  </si>
  <si>
    <t>TOCENO</t>
  </si>
  <si>
    <t>TRAREGO VIGGIONA</t>
  </si>
  <si>
    <t>TRASQUERA</t>
  </si>
  <si>
    <t>TRONTANO</t>
  </si>
  <si>
    <t>VALSTRONA</t>
  </si>
  <si>
    <t>VARZO</t>
  </si>
  <si>
    <t>VERBANIA</t>
  </si>
  <si>
    <t>VIGANELLA</t>
  </si>
  <si>
    <t>VIGNONE</t>
  </si>
  <si>
    <t>VILLADOSSOLA</t>
  </si>
  <si>
    <t>VILLETTE</t>
  </si>
  <si>
    <t>VOGOGNA</t>
  </si>
  <si>
    <t>SEZIONI</t>
  </si>
  <si>
    <t>ELETTORI</t>
  </si>
  <si>
    <t>VOTANTI</t>
  </si>
  <si>
    <t>VOTI VALIDI</t>
  </si>
  <si>
    <t>SCHEDE BIANCHE</t>
  </si>
  <si>
    <t>SCHEDE NULLE</t>
  </si>
  <si>
    <t>% VOTANTI
SUGLI ELETTORI</t>
  </si>
  <si>
    <t>% SCHEDE NULLE
SU VOTANTI</t>
  </si>
  <si>
    <t>VOTI</t>
  </si>
  <si>
    <t>%</t>
  </si>
  <si>
    <t>% VOTI VALIDI
SUI VOTANTI</t>
  </si>
  <si>
    <t>% SCHEDE BIANCHE
SUI VOTANTI</t>
  </si>
  <si>
    <t>VOTI DI LISTA CONTESTATI
E PROVV. NON ASSEGNATI</t>
  </si>
  <si>
    <t>SEZIONI ELABORATE</t>
  </si>
  <si>
    <t xml:space="preserve">SITUAZIONE DELLO SCRUTINIO ALLE ORE </t>
  </si>
  <si>
    <t>Prefettura - Ufficio territoriale del Governo
del Verbano Cusio Ossola</t>
  </si>
  <si>
    <t>LISTA 1</t>
  </si>
  <si>
    <t>LISTA 2</t>
  </si>
  <si>
    <t>LISTA 3</t>
  </si>
  <si>
    <t>LISTA 4</t>
  </si>
  <si>
    <t>LISTA 5</t>
  </si>
  <si>
    <t>LISTA 6</t>
  </si>
  <si>
    <t>LISTA 7</t>
  </si>
  <si>
    <t>LISTA 8</t>
  </si>
  <si>
    <t>LISTA 9</t>
  </si>
  <si>
    <t>LISTA 10</t>
  </si>
  <si>
    <t>LISTA 11</t>
  </si>
  <si>
    <t>LISTA 12</t>
  </si>
  <si>
    <t>LISTA 13</t>
  </si>
  <si>
    <t>LISTA 14</t>
  </si>
  <si>
    <t>VERIFICA
GENERALE</t>
  </si>
  <si>
    <t>VERIFICA
LISTE</t>
  </si>
  <si>
    <t>VOTANTI=
GENERALE</t>
  </si>
  <si>
    <t>VOTI
VALIDI</t>
  </si>
  <si>
    <t>VOTI
COALIZ. 1</t>
  </si>
  <si>
    <t>VOTI
COALIZ. 2</t>
  </si>
  <si>
    <t>SANTA MARIA MAGGIORE</t>
  </si>
  <si>
    <t>VANZONE CON SAN CARLO</t>
  </si>
  <si>
    <t>VERIFICHE</t>
  </si>
  <si>
    <t>BERLUSCONI</t>
  </si>
  <si>
    <t>M</t>
  </si>
  <si>
    <t>F</t>
  </si>
  <si>
    <t>TOT</t>
  </si>
  <si>
    <t>VELTRONI</t>
  </si>
  <si>
    <t>CASINI</t>
  </si>
  <si>
    <t>DE VITA</t>
  </si>
  <si>
    <t>BOSELLI</t>
  </si>
  <si>
    <t>SANTANCHE'</t>
  </si>
  <si>
    <t>DE LUCA</t>
  </si>
  <si>
    <t>D'ANGELI</t>
  </si>
  <si>
    <t>BERTINOTTI</t>
  </si>
  <si>
    <t>FERRANDO</t>
  </si>
  <si>
    <t>MONTANARI</t>
  </si>
  <si>
    <r>
      <t>ELEZIONE DELLA SENATO DELLA REPUBBLICA</t>
    </r>
    <r>
      <rPr>
        <b/>
        <sz val="48"/>
        <color indexed="8"/>
        <rFont val="Arial"/>
        <family val="2"/>
      </rPr>
      <t xml:space="preserve">
</t>
    </r>
    <r>
      <rPr>
        <sz val="48"/>
        <color indexed="12"/>
        <rFont val="Arial"/>
        <family val="2"/>
      </rPr>
      <t>DOMENICA 13 E LUNEDI' 14 APRILE 2008</t>
    </r>
    <r>
      <rPr>
        <b/>
        <sz val="48"/>
        <color indexed="8"/>
        <rFont val="Arial"/>
        <family val="2"/>
      </rPr>
      <t xml:space="preserve">
</t>
    </r>
    <r>
      <rPr>
        <b/>
        <sz val="48"/>
        <color indexed="51"/>
        <rFont val="Arial"/>
        <family val="2"/>
      </rPr>
      <t xml:space="preserve">REGIONE PIEMONTE </t>
    </r>
  </si>
  <si>
    <t>PIARULLI</t>
  </si>
  <si>
    <t>DI PIETRO ITALIA DEI VALORI</t>
  </si>
  <si>
    <t>PARTITO DEMOCRATICO</t>
  </si>
  <si>
    <t>UNIONE DI CENTRO</t>
  </si>
  <si>
    <t>IL POPOLO DELLA LIBERTA'</t>
  </si>
  <si>
    <t>LEGA NORD</t>
  </si>
  <si>
    <t>UNIONE DEMOCRATICA PER I CONSUMATORI</t>
  </si>
  <si>
    <t>PARTITO SOCIALISTA</t>
  </si>
  <si>
    <t>LA DESTRA - FIAMMA TRICOLORE</t>
  </si>
  <si>
    <t>P.LIBERALE ITALIANO</t>
  </si>
  <si>
    <t>SINISTRA CRITICA</t>
  </si>
  <si>
    <t>LA SINISTRA L'ARCOBALENO</t>
  </si>
  <si>
    <t>PARTITO COMUNISTA DEI LAVORATORI</t>
  </si>
  <si>
    <t>PER IL BENE COMUNE</t>
  </si>
  <si>
    <t>MOVIMENTO P.P.A</t>
  </si>
  <si>
    <t>ELETTORI
INCREMENT.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</si>
</sst>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%"/>
    <numFmt numFmtId="174" formatCode="d/m/yyyy"/>
    <numFmt numFmtId="175" formatCode="dd/mm/yyyy\ \ \ \ \ \ \ \ \ h:mm"/>
    <numFmt numFmtId="176" formatCode="dd/mm/yyyy\ \ \ \ \ \ \ \ \ \ \ \ \ h:mm"/>
  </numFmts>
  <fonts count="5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9"/>
      <name val="Arial"/>
      <family val="2"/>
    </font>
    <font>
      <sz val="1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2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i/>
      <sz val="6"/>
      <color indexed="10"/>
      <name val="Arial"/>
      <family val="2"/>
    </font>
    <font>
      <b/>
      <i/>
      <sz val="12"/>
      <color indexed="10"/>
      <name val="Arial"/>
      <family val="2"/>
    </font>
    <font>
      <b/>
      <sz val="36"/>
      <color indexed="8"/>
      <name val="Arial"/>
      <family val="2"/>
    </font>
    <font>
      <b/>
      <sz val="36"/>
      <color indexed="45"/>
      <name val="Arial"/>
      <family val="2"/>
    </font>
    <font>
      <b/>
      <sz val="28"/>
      <color indexed="10"/>
      <name val="Arial"/>
      <family val="2"/>
    </font>
    <font>
      <b/>
      <sz val="28"/>
      <color indexed="12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72"/>
      <color indexed="10"/>
      <name val="Arial"/>
      <family val="2"/>
    </font>
    <font>
      <b/>
      <sz val="36"/>
      <color indexed="10"/>
      <name val="Arial"/>
      <family val="2"/>
    </font>
    <font>
      <b/>
      <sz val="36"/>
      <color indexed="12"/>
      <name val="Arial"/>
      <family val="2"/>
    </font>
    <font>
      <sz val="72"/>
      <name val="Arial"/>
      <family val="0"/>
    </font>
    <font>
      <b/>
      <sz val="48"/>
      <color indexed="45"/>
      <name val="Arial"/>
      <family val="2"/>
    </font>
    <font>
      <b/>
      <sz val="48"/>
      <color indexed="8"/>
      <name val="Arial"/>
      <family val="2"/>
    </font>
    <font>
      <sz val="48"/>
      <color indexed="12"/>
      <name val="Arial"/>
      <family val="2"/>
    </font>
    <font>
      <b/>
      <sz val="72"/>
      <color indexed="48"/>
      <name val="Empire Script"/>
      <family val="0"/>
    </font>
    <font>
      <b/>
      <sz val="24"/>
      <name val="Arial"/>
      <family val="2"/>
    </font>
    <font>
      <sz val="36"/>
      <name val="Arial"/>
      <family val="2"/>
    </font>
    <font>
      <b/>
      <sz val="24"/>
      <color indexed="8"/>
      <name val="Arial"/>
      <family val="2"/>
    </font>
    <font>
      <b/>
      <sz val="16"/>
      <color indexed="9"/>
      <name val="Arial"/>
      <family val="2"/>
    </font>
    <font>
      <b/>
      <sz val="28"/>
      <color indexed="17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2"/>
      <color indexed="45"/>
      <name val="Arial"/>
      <family val="2"/>
    </font>
    <font>
      <b/>
      <sz val="22"/>
      <color indexed="8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sz val="22"/>
      <name val="Arial"/>
      <family val="2"/>
    </font>
    <font>
      <b/>
      <sz val="22"/>
      <color indexed="17"/>
      <name val="Arial"/>
      <family val="2"/>
    </font>
    <font>
      <b/>
      <sz val="48"/>
      <color indexed="51"/>
      <name val="Arial"/>
      <family val="2"/>
    </font>
    <font>
      <sz val="23.75"/>
      <name val="Arial"/>
      <family val="0"/>
    </font>
    <font>
      <b/>
      <sz val="27.25"/>
      <name val="Arial"/>
      <family val="2"/>
    </font>
    <font>
      <sz val="25.5"/>
      <name val="Arial"/>
      <family val="0"/>
    </font>
    <font>
      <sz val="11"/>
      <name val="Arial"/>
      <family val="2"/>
    </font>
    <font>
      <b/>
      <sz val="28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3" fontId="12" fillId="0" borderId="1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3" fillId="0" borderId="1" xfId="18" applyNumberFormat="1" applyFont="1" applyFill="1" applyBorder="1" applyAlignment="1" applyProtection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3" fontId="13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/>
      <protection/>
    </xf>
    <xf numFmtId="3" fontId="9" fillId="0" borderId="0" xfId="0" applyNumberFormat="1" applyFont="1" applyAlignment="1" applyProtection="1">
      <alignment/>
      <protection/>
    </xf>
    <xf numFmtId="3" fontId="4" fillId="0" borderId="0" xfId="18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0" fillId="0" borderId="0" xfId="18" applyNumberForma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16" fillId="0" borderId="1" xfId="0" applyNumberFormat="1" applyFont="1" applyFill="1" applyBorder="1" applyAlignment="1" applyProtection="1">
      <alignment horizontal="center" vertical="center"/>
      <protection/>
    </xf>
    <xf numFmtId="3" fontId="16" fillId="0" borderId="1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Alignment="1" applyProtection="1">
      <alignment horizontal="right" vertical="center"/>
      <protection/>
    </xf>
    <xf numFmtId="3" fontId="16" fillId="2" borderId="1" xfId="0" applyNumberFormat="1" applyFont="1" applyFill="1" applyBorder="1" applyAlignment="1" applyProtection="1">
      <alignment horizontal="center" vertical="center"/>
      <protection/>
    </xf>
    <xf numFmtId="3" fontId="16" fillId="2" borderId="1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Alignment="1" applyProtection="1">
      <alignment/>
      <protection/>
    </xf>
    <xf numFmtId="3" fontId="16" fillId="0" borderId="0" xfId="0" applyNumberFormat="1" applyFont="1" applyFill="1" applyAlignment="1" applyProtection="1">
      <alignment/>
      <protection/>
    </xf>
    <xf numFmtId="3" fontId="16" fillId="0" borderId="2" xfId="0" applyNumberFormat="1" applyFont="1" applyFill="1" applyBorder="1" applyAlignment="1" applyProtection="1">
      <alignment horizontal="center" vertical="center"/>
      <protection/>
    </xf>
    <xf numFmtId="3" fontId="16" fillId="0" borderId="2" xfId="0" applyNumberFormat="1" applyFont="1" applyFill="1" applyBorder="1" applyAlignment="1" applyProtection="1">
      <alignment vertical="center"/>
      <protection/>
    </xf>
    <xf numFmtId="3" fontId="15" fillId="0" borderId="0" xfId="18" applyNumberFormat="1" applyFont="1" applyAlignment="1" applyProtection="1">
      <alignment/>
      <protection/>
    </xf>
    <xf numFmtId="10" fontId="15" fillId="0" borderId="0" xfId="0" applyNumberFormat="1" applyFont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11" fillId="0" borderId="1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Alignment="1" applyProtection="1">
      <alignment/>
      <protection/>
    </xf>
    <xf numFmtId="3" fontId="19" fillId="0" borderId="0" xfId="18" applyNumberFormat="1" applyFont="1" applyFill="1" applyBorder="1" applyAlignment="1" applyProtection="1">
      <alignment horizontal="center" vertical="center" wrapText="1"/>
      <protection/>
    </xf>
    <xf numFmtId="3" fontId="16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" fontId="23" fillId="0" borderId="0" xfId="0" applyNumberFormat="1" applyFont="1" applyFill="1" applyAlignment="1" applyProtection="1">
      <alignment horizontal="center" vertical="center"/>
      <protection/>
    </xf>
    <xf numFmtId="3" fontId="23" fillId="0" borderId="0" xfId="0" applyNumberFormat="1" applyFont="1" applyAlignment="1" applyProtection="1">
      <alignment horizontal="center" vertical="center" wrapText="1"/>
      <protection/>
    </xf>
    <xf numFmtId="3" fontId="24" fillId="0" borderId="0" xfId="0" applyNumberFormat="1" applyFont="1" applyAlignment="1" applyProtection="1">
      <alignment horizontal="center" vertical="center" wrapText="1"/>
      <protection/>
    </xf>
    <xf numFmtId="3" fontId="25" fillId="0" borderId="0" xfId="0" applyNumberFormat="1" applyFont="1" applyFill="1" applyAlignment="1" applyProtection="1">
      <alignment horizontal="right" vertical="center"/>
      <protection/>
    </xf>
    <xf numFmtId="3" fontId="12" fillId="0" borderId="3" xfId="18" applyNumberFormat="1" applyFont="1" applyFill="1" applyBorder="1" applyAlignment="1" applyProtection="1">
      <alignment horizontal="center" vertical="center"/>
      <protection/>
    </xf>
    <xf numFmtId="3" fontId="13" fillId="0" borderId="4" xfId="0" applyNumberFormat="1" applyFont="1" applyFill="1" applyBorder="1" applyAlignment="1" applyProtection="1">
      <alignment horizontal="center" vertical="center"/>
      <protection/>
    </xf>
    <xf numFmtId="3" fontId="12" fillId="0" borderId="3" xfId="0" applyNumberFormat="1" applyFont="1" applyBorder="1" applyAlignment="1" applyProtection="1">
      <alignment horizontal="center" vertical="center"/>
      <protection/>
    </xf>
    <xf numFmtId="3" fontId="16" fillId="0" borderId="0" xfId="0" applyNumberFormat="1" applyFont="1" applyFill="1" applyAlignment="1" applyProtection="1">
      <alignment horizontal="right" vertical="center"/>
      <protection locked="0"/>
    </xf>
    <xf numFmtId="3" fontId="16" fillId="0" borderId="0" xfId="0" applyNumberFormat="1" applyFont="1" applyAlignment="1" applyProtection="1">
      <alignment/>
      <protection locked="0"/>
    </xf>
    <xf numFmtId="3" fontId="16" fillId="0" borderId="0" xfId="0" applyNumberFormat="1" applyFont="1" applyFill="1" applyAlignment="1" applyProtection="1">
      <alignment/>
      <protection locked="0"/>
    </xf>
    <xf numFmtId="3" fontId="29" fillId="0" borderId="0" xfId="0" applyNumberFormat="1" applyFont="1" applyAlignment="1" applyProtection="1">
      <alignment/>
      <protection/>
    </xf>
    <xf numFmtId="3" fontId="26" fillId="0" borderId="0" xfId="0" applyNumberFormat="1" applyFont="1" applyAlignment="1" applyProtection="1">
      <alignment/>
      <protection/>
    </xf>
    <xf numFmtId="0" fontId="29" fillId="0" borderId="0" xfId="0" applyFont="1" applyAlignment="1">
      <alignment/>
    </xf>
    <xf numFmtId="3" fontId="34" fillId="3" borderId="5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Alignment="1" applyProtection="1">
      <alignment horizontal="center" vertical="center" wrapText="1"/>
      <protection/>
    </xf>
    <xf numFmtId="3" fontId="28" fillId="0" borderId="6" xfId="18" applyNumberFormat="1" applyFont="1" applyFill="1" applyBorder="1" applyAlignment="1" applyProtection="1">
      <alignment horizontal="center" vertical="center" wrapText="1"/>
      <protection/>
    </xf>
    <xf numFmtId="3" fontId="28" fillId="0" borderId="0" xfId="18" applyNumberFormat="1" applyFont="1" applyFill="1" applyBorder="1" applyAlignment="1" applyProtection="1">
      <alignment horizontal="center" vertical="center" wrapText="1"/>
      <protection/>
    </xf>
    <xf numFmtId="3" fontId="28" fillId="0" borderId="7" xfId="18" applyNumberFormat="1" applyFont="1" applyFill="1" applyBorder="1" applyAlignment="1" applyProtection="1">
      <alignment horizontal="center" vertical="center" wrapText="1"/>
      <protection/>
    </xf>
    <xf numFmtId="3" fontId="27" fillId="0" borderId="6" xfId="18" applyNumberFormat="1" applyFont="1" applyFill="1" applyBorder="1" applyAlignment="1" applyProtection="1">
      <alignment horizontal="center" vertical="center" wrapText="1"/>
      <protection/>
    </xf>
    <xf numFmtId="3" fontId="27" fillId="0" borderId="0" xfId="18" applyNumberFormat="1" applyFont="1" applyFill="1" applyBorder="1" applyAlignment="1" applyProtection="1">
      <alignment horizontal="center" vertical="center" wrapText="1"/>
      <protection/>
    </xf>
    <xf numFmtId="3" fontId="27" fillId="0" borderId="7" xfId="18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3" fontId="30" fillId="0" borderId="0" xfId="18" applyNumberFormat="1" applyFont="1" applyFill="1" applyBorder="1" applyAlignment="1" applyProtection="1">
      <alignment horizontal="center" vertical="center" wrapText="1"/>
      <protection/>
    </xf>
    <xf numFmtId="3" fontId="12" fillId="0" borderId="8" xfId="0" applyNumberFormat="1" applyFont="1" applyBorder="1" applyAlignment="1" applyProtection="1">
      <alignment horizontal="center" vertical="center"/>
      <protection/>
    </xf>
    <xf numFmtId="3" fontId="34" fillId="3" borderId="9" xfId="0" applyNumberFormat="1" applyFont="1" applyFill="1" applyBorder="1" applyAlignment="1" applyProtection="1">
      <alignment vertical="center"/>
      <protection/>
    </xf>
    <xf numFmtId="3" fontId="13" fillId="0" borderId="4" xfId="18" applyNumberFormat="1" applyFont="1" applyFill="1" applyBorder="1" applyAlignment="1" applyProtection="1">
      <alignment horizontal="center" vertical="center"/>
      <protection/>
    </xf>
    <xf numFmtId="3" fontId="12" fillId="0" borderId="3" xfId="0" applyNumberFormat="1" applyFont="1" applyFill="1" applyBorder="1" applyAlignment="1" applyProtection="1">
      <alignment horizontal="center" vertical="center"/>
      <protection/>
    </xf>
    <xf numFmtId="3" fontId="34" fillId="3" borderId="10" xfId="0" applyNumberFormat="1" applyFont="1" applyFill="1" applyBorder="1" applyAlignment="1" applyProtection="1">
      <alignment vertical="center"/>
      <protection/>
    </xf>
    <xf numFmtId="3" fontId="13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Fill="1" applyBorder="1" applyAlignment="1" applyProtection="1">
      <alignment horizontal="center" vertical="center"/>
      <protection/>
    </xf>
    <xf numFmtId="3" fontId="8" fillId="0" borderId="1" xfId="18" applyNumberFormat="1" applyFont="1" applyFill="1" applyBorder="1" applyAlignment="1" applyProtection="1">
      <alignment horizontal="center" vertical="center"/>
      <protection/>
    </xf>
    <xf numFmtId="3" fontId="12" fillId="2" borderId="1" xfId="0" applyNumberFormat="1" applyFont="1" applyFill="1" applyBorder="1" applyAlignment="1" applyProtection="1">
      <alignment horizontal="right" vertical="center"/>
      <protection/>
    </xf>
    <xf numFmtId="3" fontId="12" fillId="0" borderId="1" xfId="0" applyNumberFormat="1" applyFont="1" applyFill="1" applyBorder="1" applyAlignment="1" applyProtection="1">
      <alignment horizontal="right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0" borderId="1" xfId="18" applyNumberFormat="1" applyFont="1" applyFill="1" applyBorder="1" applyAlignment="1" applyProtection="1">
      <alignment horizontal="right" vertical="center"/>
      <protection/>
    </xf>
    <xf numFmtId="3" fontId="12" fillId="2" borderId="1" xfId="0" applyNumberFormat="1" applyFont="1" applyFill="1" applyBorder="1" applyAlignment="1" applyProtection="1">
      <alignment horizontal="center" vertical="center"/>
      <protection locked="0"/>
    </xf>
    <xf numFmtId="3" fontId="12" fillId="2" borderId="1" xfId="18" applyNumberFormat="1" applyFont="1" applyFill="1" applyBorder="1" applyAlignment="1" applyProtection="1">
      <alignment horizontal="right" vertical="center"/>
      <protection/>
    </xf>
    <xf numFmtId="3" fontId="12" fillId="2" borderId="1" xfId="0" applyNumberFormat="1" applyFont="1" applyFill="1" applyBorder="1" applyAlignment="1" applyProtection="1" quotePrefix="1">
      <alignment horizontal="right" vertical="center"/>
      <protection/>
    </xf>
    <xf numFmtId="3" fontId="12" fillId="0" borderId="2" xfId="0" applyNumberFormat="1" applyFont="1" applyFill="1" applyBorder="1" applyAlignment="1" applyProtection="1">
      <alignment horizontal="right" vertical="center"/>
      <protection/>
    </xf>
    <xf numFmtId="3" fontId="12" fillId="0" borderId="2" xfId="0" applyNumberFormat="1" applyFont="1" applyFill="1" applyBorder="1" applyAlignment="1" applyProtection="1">
      <alignment horizontal="center" vertical="center"/>
      <protection locked="0"/>
    </xf>
    <xf numFmtId="3" fontId="12" fillId="0" borderId="1" xfId="0" applyNumberFormat="1" applyFont="1" applyFill="1" applyBorder="1" applyAlignment="1" applyProtection="1" quotePrefix="1">
      <alignment horizontal="right" vertical="center"/>
      <protection/>
    </xf>
    <xf numFmtId="3" fontId="12" fillId="0" borderId="1" xfId="0" applyNumberFormat="1" applyFont="1" applyBorder="1" applyAlignment="1" applyProtection="1">
      <alignment horizontal="right" vertical="center"/>
      <protection/>
    </xf>
    <xf numFmtId="3" fontId="12" fillId="3" borderId="1" xfId="0" applyNumberFormat="1" applyFont="1" applyFill="1" applyBorder="1" applyAlignment="1" applyProtection="1">
      <alignment horizontal="right" vertical="center"/>
      <protection/>
    </xf>
    <xf numFmtId="3" fontId="12" fillId="0" borderId="1" xfId="18" applyNumberFormat="1" applyFont="1" applyBorder="1" applyAlignment="1" applyProtection="1">
      <alignment horizontal="right" vertical="center"/>
      <protection/>
    </xf>
    <xf numFmtId="3" fontId="12" fillId="3" borderId="1" xfId="18" applyNumberFormat="1" applyFont="1" applyFill="1" applyBorder="1" applyAlignment="1" applyProtection="1">
      <alignment horizontal="right" vertical="center"/>
      <protection/>
    </xf>
    <xf numFmtId="3" fontId="12" fillId="3" borderId="11" xfId="0" applyNumberFormat="1" applyFont="1" applyFill="1" applyBorder="1" applyAlignment="1" applyProtection="1">
      <alignment horizontal="right" vertical="center"/>
      <protection/>
    </xf>
    <xf numFmtId="3" fontId="13" fillId="0" borderId="1" xfId="0" applyNumberFormat="1" applyFont="1" applyFill="1" applyBorder="1" applyAlignment="1" applyProtection="1">
      <alignment horizontal="right" vertical="center"/>
      <protection/>
    </xf>
    <xf numFmtId="3" fontId="36" fillId="3" borderId="12" xfId="0" applyNumberFormat="1" applyFont="1" applyFill="1" applyBorder="1" applyAlignment="1" applyProtection="1">
      <alignment vertical="center"/>
      <protection/>
    </xf>
    <xf numFmtId="3" fontId="34" fillId="3" borderId="13" xfId="0" applyNumberFormat="1" applyFont="1" applyFill="1" applyBorder="1" applyAlignment="1" applyProtection="1">
      <alignment vertical="center"/>
      <protection/>
    </xf>
    <xf numFmtId="3" fontId="34" fillId="3" borderId="12" xfId="0" applyNumberFormat="1" applyFont="1" applyFill="1" applyBorder="1" applyAlignment="1" applyProtection="1">
      <alignment vertical="center"/>
      <protection/>
    </xf>
    <xf numFmtId="3" fontId="43" fillId="0" borderId="0" xfId="18" applyNumberFormat="1" applyFont="1" applyFill="1" applyBorder="1" applyAlignment="1" applyProtection="1">
      <alignment horizontal="center" vertical="center" wrapText="1"/>
      <protection/>
    </xf>
    <xf numFmtId="3" fontId="44" fillId="0" borderId="0" xfId="0" applyNumberFormat="1" applyFont="1" applyFill="1" applyBorder="1" applyAlignment="1" applyProtection="1">
      <alignment horizontal="right" vertical="center"/>
      <protection/>
    </xf>
    <xf numFmtId="3" fontId="46" fillId="0" borderId="0" xfId="0" applyNumberFormat="1" applyFont="1" applyAlignment="1" applyProtection="1">
      <alignment/>
      <protection/>
    </xf>
    <xf numFmtId="3" fontId="44" fillId="0" borderId="0" xfId="0" applyNumberFormat="1" applyFont="1" applyAlignment="1" applyProtection="1">
      <alignment/>
      <protection/>
    </xf>
    <xf numFmtId="0" fontId="46" fillId="0" borderId="0" xfId="0" applyFont="1" applyAlignment="1">
      <alignment/>
    </xf>
    <xf numFmtId="3" fontId="37" fillId="0" borderId="0" xfId="0" applyNumberFormat="1" applyFont="1" applyFill="1" applyAlignment="1" applyProtection="1">
      <alignment horizontal="right" vertical="center"/>
      <protection/>
    </xf>
    <xf numFmtId="10" fontId="40" fillId="0" borderId="1" xfId="18" applyNumberFormat="1" applyFont="1" applyFill="1" applyBorder="1" applyAlignment="1" applyProtection="1">
      <alignment horizontal="right" vertical="center"/>
      <protection/>
    </xf>
    <xf numFmtId="10" fontId="40" fillId="2" borderId="1" xfId="18" applyNumberFormat="1" applyFont="1" applyFill="1" applyBorder="1" applyAlignment="1" applyProtection="1">
      <alignment horizontal="right" vertical="center"/>
      <protection/>
    </xf>
    <xf numFmtId="10" fontId="40" fillId="0" borderId="4" xfId="0" applyNumberFormat="1" applyFont="1" applyFill="1" applyBorder="1" applyAlignment="1" applyProtection="1">
      <alignment horizontal="right" vertical="center"/>
      <protection/>
    </xf>
    <xf numFmtId="10" fontId="40" fillId="2" borderId="4" xfId="0" applyNumberFormat="1" applyFont="1" applyFill="1" applyBorder="1" applyAlignment="1" applyProtection="1">
      <alignment horizontal="right" vertical="center"/>
      <protection/>
    </xf>
    <xf numFmtId="10" fontId="40" fillId="0" borderId="1" xfId="0" applyNumberFormat="1" applyFont="1" applyFill="1" applyBorder="1" applyAlignment="1" applyProtection="1">
      <alignment horizontal="right" vertical="center"/>
      <protection/>
    </xf>
    <xf numFmtId="10" fontId="40" fillId="2" borderId="1" xfId="0" applyNumberFormat="1" applyFont="1" applyFill="1" applyBorder="1" applyAlignment="1" applyProtection="1">
      <alignment horizontal="right" vertical="center"/>
      <protection/>
    </xf>
    <xf numFmtId="10" fontId="40" fillId="0" borderId="4" xfId="18" applyNumberFormat="1" applyFont="1" applyFill="1" applyBorder="1" applyAlignment="1" applyProtection="1">
      <alignment horizontal="right" vertical="center"/>
      <protection/>
    </xf>
    <xf numFmtId="10" fontId="40" fillId="2" borderId="4" xfId="18" applyNumberFormat="1" applyFont="1" applyFill="1" applyBorder="1" applyAlignment="1" applyProtection="1">
      <alignment horizontal="right" vertical="center"/>
      <protection/>
    </xf>
    <xf numFmtId="10" fontId="40" fillId="0" borderId="11" xfId="0" applyNumberFormat="1" applyFont="1" applyFill="1" applyBorder="1" applyAlignment="1" applyProtection="1">
      <alignment horizontal="right" vertical="center"/>
      <protection/>
    </xf>
    <xf numFmtId="10" fontId="40" fillId="2" borderId="11" xfId="0" applyNumberFormat="1" applyFont="1" applyFill="1" applyBorder="1" applyAlignment="1" applyProtection="1">
      <alignment horizontal="right" vertical="center"/>
      <protection/>
    </xf>
    <xf numFmtId="10" fontId="39" fillId="0" borderId="1" xfId="18" applyNumberFormat="1" applyFont="1" applyFill="1" applyBorder="1" applyAlignment="1" applyProtection="1">
      <alignment horizontal="right" vertical="center"/>
      <protection/>
    </xf>
    <xf numFmtId="10" fontId="39" fillId="2" borderId="1" xfId="18" applyNumberFormat="1" applyFont="1" applyFill="1" applyBorder="1" applyAlignment="1" applyProtection="1">
      <alignment horizontal="right" vertical="center"/>
      <protection/>
    </xf>
    <xf numFmtId="10" fontId="12" fillId="0" borderId="1" xfId="18" applyNumberFormat="1" applyFont="1" applyFill="1" applyBorder="1" applyAlignment="1" applyProtection="1">
      <alignment horizontal="right" vertical="center"/>
      <protection/>
    </xf>
    <xf numFmtId="10" fontId="12" fillId="0" borderId="1" xfId="0" applyNumberFormat="1" applyFont="1" applyBorder="1" applyAlignment="1" applyProtection="1">
      <alignment horizontal="right" vertical="center"/>
      <protection/>
    </xf>
    <xf numFmtId="10" fontId="13" fillId="0" borderId="13" xfId="18" applyNumberFormat="1" applyFont="1" applyFill="1" applyBorder="1" applyAlignment="1" applyProtection="1">
      <alignment vertical="center"/>
      <protection/>
    </xf>
    <xf numFmtId="10" fontId="13" fillId="0" borderId="14" xfId="18" applyNumberFormat="1" applyFont="1" applyFill="1" applyBorder="1" applyAlignment="1" applyProtection="1">
      <alignment horizontal="center" vertical="center" wrapText="1"/>
      <protection/>
    </xf>
    <xf numFmtId="10" fontId="13" fillId="0" borderId="15" xfId="18" applyNumberFormat="1" applyFont="1" applyFill="1" applyBorder="1" applyAlignment="1" applyProtection="1">
      <alignment vertical="center"/>
      <protection/>
    </xf>
    <xf numFmtId="10" fontId="13" fillId="0" borderId="16" xfId="18" applyNumberFormat="1" applyFont="1" applyFill="1" applyBorder="1" applyAlignment="1" applyProtection="1">
      <alignment vertical="center"/>
      <protection/>
    </xf>
    <xf numFmtId="10" fontId="41" fillId="0" borderId="14" xfId="18" applyNumberFormat="1" applyFont="1" applyFill="1" applyBorder="1" applyAlignment="1" applyProtection="1">
      <alignment horizontal="center" vertical="center" wrapText="1"/>
      <protection/>
    </xf>
    <xf numFmtId="10" fontId="13" fillId="0" borderId="17" xfId="18" applyNumberFormat="1" applyFont="1" applyFill="1" applyBorder="1" applyAlignment="1" applyProtection="1">
      <alignment vertical="center"/>
      <protection/>
    </xf>
    <xf numFmtId="10" fontId="13" fillId="0" borderId="18" xfId="18" applyNumberFormat="1" applyFont="1" applyFill="1" applyBorder="1" applyAlignment="1" applyProtection="1">
      <alignment vertical="center"/>
      <protection/>
    </xf>
    <xf numFmtId="10" fontId="13" fillId="0" borderId="16" xfId="0" applyNumberFormat="1" applyFont="1" applyFill="1" applyBorder="1" applyAlignment="1" applyProtection="1">
      <alignment vertical="center"/>
      <protection/>
    </xf>
    <xf numFmtId="3" fontId="20" fillId="4" borderId="0" xfId="18" applyNumberFormat="1" applyFont="1" applyFill="1" applyBorder="1" applyAlignment="1" applyProtection="1">
      <alignment horizontal="center" vertical="center" wrapText="1"/>
      <protection/>
    </xf>
    <xf numFmtId="3" fontId="42" fillId="4" borderId="0" xfId="18" applyNumberFormat="1" applyFont="1" applyFill="1" applyBorder="1" applyAlignment="1" applyProtection="1">
      <alignment horizontal="center" vertical="center" wrapText="1"/>
      <protection/>
    </xf>
    <xf numFmtId="3" fontId="29" fillId="4" borderId="0" xfId="0" applyNumberFormat="1" applyFont="1" applyFill="1" applyAlignment="1" applyProtection="1">
      <alignment/>
      <protection/>
    </xf>
    <xf numFmtId="3" fontId="0" fillId="4" borderId="0" xfId="0" applyNumberFormat="1" applyFill="1" applyAlignment="1" applyProtection="1">
      <alignment/>
      <protection/>
    </xf>
    <xf numFmtId="3" fontId="23" fillId="2" borderId="0" xfId="0" applyNumberFormat="1" applyFont="1" applyFill="1" applyAlignment="1" applyProtection="1">
      <alignment horizontal="center" vertical="center" wrapText="1"/>
      <protection/>
    </xf>
    <xf numFmtId="3" fontId="23" fillId="5" borderId="0" xfId="0" applyNumberFormat="1" applyFont="1" applyFill="1" applyAlignment="1" applyProtection="1">
      <alignment horizontal="center" vertical="center" wrapText="1"/>
      <protection/>
    </xf>
    <xf numFmtId="3" fontId="10" fillId="0" borderId="0" xfId="0" applyNumberFormat="1" applyFont="1" applyAlignment="1" applyProtection="1">
      <alignment horizontal="center" vertical="center" wrapText="1"/>
      <protection/>
    </xf>
    <xf numFmtId="3" fontId="25" fillId="0" borderId="0" xfId="0" applyNumberFormat="1" applyFont="1" applyFill="1" applyAlignment="1" applyProtection="1">
      <alignment horizontal="center" vertical="center"/>
      <protection/>
    </xf>
    <xf numFmtId="3" fontId="16" fillId="0" borderId="0" xfId="0" applyNumberFormat="1" applyFont="1" applyFill="1" applyAlignment="1" applyProtection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12" fillId="2" borderId="1" xfId="0" applyNumberFormat="1" applyFont="1" applyFill="1" applyBorder="1" applyAlignment="1" applyProtection="1">
      <alignment horizontal="right" vertical="center"/>
      <protection locked="0"/>
    </xf>
    <xf numFmtId="3" fontId="13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 quotePrefix="1">
      <alignment horizontal="right" vertical="center"/>
      <protection locked="0"/>
    </xf>
    <xf numFmtId="3" fontId="12" fillId="0" borderId="1" xfId="18" applyNumberFormat="1" applyFont="1" applyFill="1" applyBorder="1" applyAlignment="1" applyProtection="1">
      <alignment horizontal="right" vertical="center"/>
      <protection locked="0"/>
    </xf>
    <xf numFmtId="3" fontId="12" fillId="2" borderId="1" xfId="18" applyNumberFormat="1" applyFont="1" applyFill="1" applyBorder="1" applyAlignment="1" applyProtection="1">
      <alignment horizontal="right" vertical="center"/>
      <protection locked="0"/>
    </xf>
    <xf numFmtId="3" fontId="12" fillId="0" borderId="2" xfId="18" applyNumberFormat="1" applyFont="1" applyFill="1" applyBorder="1" applyAlignment="1" applyProtection="1">
      <alignment horizontal="right" vertical="center"/>
      <protection locked="0"/>
    </xf>
    <xf numFmtId="3" fontId="12" fillId="0" borderId="11" xfId="18" applyNumberFormat="1" applyFont="1" applyFill="1" applyBorder="1" applyAlignment="1" applyProtection="1">
      <alignment horizontal="right" vertical="center"/>
      <protection locked="0"/>
    </xf>
    <xf numFmtId="3" fontId="12" fillId="0" borderId="3" xfId="18" applyNumberFormat="1" applyFont="1" applyFill="1" applyBorder="1" applyAlignment="1" applyProtection="1">
      <alignment horizontal="right" vertical="center"/>
      <protection locked="0"/>
    </xf>
    <xf numFmtId="3" fontId="12" fillId="2" borderId="11" xfId="18" applyNumberFormat="1" applyFont="1" applyFill="1" applyBorder="1" applyAlignment="1" applyProtection="1">
      <alignment horizontal="right" vertical="center"/>
      <protection locked="0"/>
    </xf>
    <xf numFmtId="3" fontId="12" fillId="2" borderId="3" xfId="18" applyNumberFormat="1" applyFont="1" applyFill="1" applyBorder="1" applyAlignment="1" applyProtection="1">
      <alignment horizontal="right" vertical="center"/>
      <protection locked="0"/>
    </xf>
    <xf numFmtId="3" fontId="12" fillId="0" borderId="19" xfId="18" applyNumberFormat="1" applyFont="1" applyFill="1" applyBorder="1" applyAlignment="1" applyProtection="1">
      <alignment horizontal="right" vertical="center"/>
      <protection locked="0"/>
    </xf>
    <xf numFmtId="3" fontId="12" fillId="2" borderId="11" xfId="0" applyNumberFormat="1" applyFont="1" applyFill="1" applyBorder="1" applyAlignment="1" applyProtection="1">
      <alignment horizontal="right" vertical="center"/>
      <protection locked="0"/>
    </xf>
    <xf numFmtId="3" fontId="12" fillId="2" borderId="3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3" xfId="0" applyNumberFormat="1" applyFont="1" applyFill="1" applyBorder="1" applyAlignment="1" applyProtection="1">
      <alignment horizontal="right" vertical="center"/>
      <protection locked="0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8" xfId="0" applyNumberFormat="1" applyFont="1" applyFill="1" applyBorder="1" applyAlignment="1" applyProtection="1">
      <alignment horizontal="right" vertical="center"/>
      <protection locked="0"/>
    </xf>
    <xf numFmtId="3" fontId="12" fillId="2" borderId="8" xfId="0" applyNumberFormat="1" applyFont="1" applyFill="1" applyBorder="1" applyAlignment="1" applyProtection="1">
      <alignment horizontal="right" vertical="center"/>
      <protection locked="0"/>
    </xf>
    <xf numFmtId="3" fontId="13" fillId="0" borderId="1" xfId="18" applyNumberFormat="1" applyFont="1" applyFill="1" applyBorder="1" applyAlignment="1" applyProtection="1">
      <alignment horizontal="right" vertical="center"/>
      <protection/>
    </xf>
    <xf numFmtId="3" fontId="13" fillId="2" borderId="1" xfId="0" applyNumberFormat="1" applyFont="1" applyFill="1" applyBorder="1" applyAlignment="1" applyProtection="1">
      <alignment horizontal="right" vertical="center"/>
      <protection locked="0"/>
    </xf>
    <xf numFmtId="3" fontId="13" fillId="2" borderId="1" xfId="18" applyNumberFormat="1" applyFont="1" applyFill="1" applyBorder="1" applyAlignment="1" applyProtection="1">
      <alignment horizontal="right" vertical="center"/>
      <protection/>
    </xf>
    <xf numFmtId="3" fontId="25" fillId="3" borderId="1" xfId="0" applyNumberFormat="1" applyFont="1" applyFill="1" applyBorder="1" applyAlignment="1" applyProtection="1">
      <alignment horizontal="center" vertical="center"/>
      <protection/>
    </xf>
    <xf numFmtId="3" fontId="25" fillId="3" borderId="1" xfId="0" applyNumberFormat="1" applyFont="1" applyFill="1" applyBorder="1" applyAlignment="1" applyProtection="1">
      <alignment vertical="center"/>
      <protection/>
    </xf>
    <xf numFmtId="3" fontId="12" fillId="3" borderId="1" xfId="0" applyNumberFormat="1" applyFont="1" applyFill="1" applyBorder="1" applyAlignment="1" applyProtection="1">
      <alignment horizontal="center" vertical="center"/>
      <protection locked="0"/>
    </xf>
    <xf numFmtId="3" fontId="12" fillId="3" borderId="1" xfId="0" applyNumberFormat="1" applyFont="1" applyFill="1" applyBorder="1" applyAlignment="1" applyProtection="1">
      <alignment horizontal="right" vertical="center"/>
      <protection locked="0"/>
    </xf>
    <xf numFmtId="10" fontId="39" fillId="3" borderId="1" xfId="18" applyNumberFormat="1" applyFont="1" applyFill="1" applyBorder="1" applyAlignment="1" applyProtection="1">
      <alignment horizontal="right" vertical="center"/>
      <protection/>
    </xf>
    <xf numFmtId="3" fontId="12" fillId="3" borderId="1" xfId="18" applyNumberFormat="1" applyFont="1" applyFill="1" applyBorder="1" applyAlignment="1" applyProtection="1">
      <alignment horizontal="right" vertical="center"/>
      <protection locked="0"/>
    </xf>
    <xf numFmtId="3" fontId="12" fillId="3" borderId="11" xfId="0" applyNumberFormat="1" applyFont="1" applyFill="1" applyBorder="1" applyAlignment="1" applyProtection="1">
      <alignment horizontal="right" vertical="center"/>
      <protection locked="0"/>
    </xf>
    <xf numFmtId="3" fontId="12" fillId="3" borderId="3" xfId="0" applyNumberFormat="1" applyFont="1" applyFill="1" applyBorder="1" applyAlignment="1" applyProtection="1">
      <alignment horizontal="right" vertical="center"/>
      <protection locked="0"/>
    </xf>
    <xf numFmtId="10" fontId="40" fillId="3" borderId="1" xfId="18" applyNumberFormat="1" applyFont="1" applyFill="1" applyBorder="1" applyAlignment="1" applyProtection="1">
      <alignment horizontal="right" vertical="center"/>
      <protection/>
    </xf>
    <xf numFmtId="10" fontId="40" fillId="3" borderId="4" xfId="0" applyNumberFormat="1" applyFont="1" applyFill="1" applyBorder="1" applyAlignment="1" applyProtection="1">
      <alignment horizontal="right" vertical="center"/>
      <protection/>
    </xf>
    <xf numFmtId="10" fontId="40" fillId="3" borderId="1" xfId="0" applyNumberFormat="1" applyFont="1" applyFill="1" applyBorder="1" applyAlignment="1" applyProtection="1">
      <alignment horizontal="right" vertical="center"/>
      <protection/>
    </xf>
    <xf numFmtId="10" fontId="40" fillId="3" borderId="4" xfId="18" applyNumberFormat="1" applyFont="1" applyFill="1" applyBorder="1" applyAlignment="1" applyProtection="1">
      <alignment horizontal="right" vertical="center"/>
      <protection/>
    </xf>
    <xf numFmtId="3" fontId="12" fillId="3" borderId="8" xfId="0" applyNumberFormat="1" applyFont="1" applyFill="1" applyBorder="1" applyAlignment="1" applyProtection="1">
      <alignment horizontal="right" vertical="center"/>
      <protection locked="0"/>
    </xf>
    <xf numFmtId="10" fontId="40" fillId="3" borderId="11" xfId="0" applyNumberFormat="1" applyFont="1" applyFill="1" applyBorder="1" applyAlignment="1" applyProtection="1">
      <alignment horizontal="right" vertical="center"/>
      <protection/>
    </xf>
    <xf numFmtId="3" fontId="16" fillId="3" borderId="0" xfId="0" applyNumberFormat="1" applyFont="1" applyFill="1" applyAlignment="1" applyProtection="1">
      <alignment/>
      <protection/>
    </xf>
    <xf numFmtId="3" fontId="23" fillId="3" borderId="0" xfId="0" applyNumberFormat="1" applyFont="1" applyFill="1" applyAlignment="1" applyProtection="1">
      <alignment horizontal="center" vertical="center"/>
      <protection/>
    </xf>
    <xf numFmtId="3" fontId="16" fillId="3" borderId="0" xfId="0" applyNumberFormat="1" applyFont="1" applyFill="1" applyAlignment="1" applyProtection="1">
      <alignment/>
      <protection locked="0"/>
    </xf>
    <xf numFmtId="3" fontId="25" fillId="3" borderId="0" xfId="0" applyNumberFormat="1" applyFont="1" applyFill="1" applyAlignment="1" applyProtection="1">
      <alignment horizontal="right" vertical="center"/>
      <protection/>
    </xf>
    <xf numFmtId="3" fontId="13" fillId="2" borderId="1" xfId="0" applyNumberFormat="1" applyFont="1" applyFill="1" applyBorder="1" applyAlignment="1" applyProtection="1" quotePrefix="1">
      <alignment horizontal="right" vertical="center"/>
      <protection locked="0"/>
    </xf>
    <xf numFmtId="3" fontId="13" fillId="3" borderId="1" xfId="0" applyNumberFormat="1" applyFont="1" applyFill="1" applyBorder="1" applyAlignment="1" applyProtection="1">
      <alignment horizontal="right" vertical="center"/>
      <protection locked="0"/>
    </xf>
    <xf numFmtId="3" fontId="13" fillId="3" borderId="1" xfId="18" applyNumberFormat="1" applyFont="1" applyFill="1" applyBorder="1" applyAlignment="1" applyProtection="1">
      <alignment horizontal="right" vertical="center"/>
      <protection/>
    </xf>
    <xf numFmtId="3" fontId="13" fillId="0" borderId="2" xfId="0" applyNumberFormat="1" applyFont="1" applyFill="1" applyBorder="1" applyAlignment="1" applyProtection="1">
      <alignment horizontal="right" vertical="center"/>
      <protection locked="0"/>
    </xf>
    <xf numFmtId="3" fontId="13" fillId="0" borderId="2" xfId="18" applyNumberFormat="1" applyFont="1" applyFill="1" applyBorder="1" applyAlignment="1" applyProtection="1">
      <alignment horizontal="right" vertical="center"/>
      <protection/>
    </xf>
    <xf numFmtId="10" fontId="47" fillId="0" borderId="20" xfId="18" applyNumberFormat="1" applyFont="1" applyFill="1" applyBorder="1" applyAlignment="1" applyProtection="1">
      <alignment horizontal="center" vertical="center" wrapText="1"/>
      <protection/>
    </xf>
    <xf numFmtId="10" fontId="47" fillId="0" borderId="21" xfId="18" applyNumberFormat="1" applyFont="1" applyFill="1" applyBorder="1" applyAlignment="1" applyProtection="1">
      <alignment horizontal="center" vertical="center" wrapText="1"/>
      <protection/>
    </xf>
    <xf numFmtId="3" fontId="26" fillId="3" borderId="0" xfId="0" applyNumberFormat="1" applyFont="1" applyFill="1" applyAlignment="1" applyProtection="1">
      <alignment horizontal="center" vertical="center"/>
      <protection/>
    </xf>
    <xf numFmtId="3" fontId="44" fillId="0" borderId="22" xfId="18" applyNumberFormat="1" applyFont="1" applyFill="1" applyBorder="1" applyAlignment="1" applyProtection="1">
      <alignment horizontal="center" vertical="center" wrapText="1"/>
      <protection/>
    </xf>
    <xf numFmtId="3" fontId="44" fillId="0" borderId="23" xfId="18" applyNumberFormat="1" applyFont="1" applyFill="1" applyBorder="1" applyAlignment="1" applyProtection="1">
      <alignment horizontal="center" vertical="center" wrapText="1"/>
      <protection/>
    </xf>
    <xf numFmtId="3" fontId="44" fillId="0" borderId="24" xfId="18" applyNumberFormat="1" applyFont="1" applyFill="1" applyBorder="1" applyAlignment="1" applyProtection="1">
      <alignment horizontal="center" vertical="center" wrapText="1"/>
      <protection/>
    </xf>
    <xf numFmtId="173" fontId="47" fillId="0" borderId="22" xfId="18" applyNumberFormat="1" applyFont="1" applyFill="1" applyBorder="1" applyAlignment="1" applyProtection="1">
      <alignment horizontal="center" vertical="center" wrapText="1"/>
      <protection/>
    </xf>
    <xf numFmtId="173" fontId="47" fillId="0" borderId="24" xfId="18" applyNumberFormat="1" applyFont="1" applyFill="1" applyBorder="1" applyAlignment="1" applyProtection="1">
      <alignment horizontal="center" vertical="center" wrapText="1"/>
      <protection/>
    </xf>
    <xf numFmtId="3" fontId="47" fillId="0" borderId="22" xfId="18" applyNumberFormat="1" applyFont="1" applyFill="1" applyBorder="1" applyAlignment="1" applyProtection="1">
      <alignment horizontal="center" vertical="center" wrapText="1"/>
      <protection/>
    </xf>
    <xf numFmtId="3" fontId="47" fillId="0" borderId="24" xfId="18" applyNumberFormat="1" applyFont="1" applyFill="1" applyBorder="1" applyAlignment="1" applyProtection="1">
      <alignment horizontal="center" vertical="center" wrapText="1"/>
      <protection/>
    </xf>
    <xf numFmtId="10" fontId="45" fillId="0" borderId="20" xfId="18" applyNumberFormat="1" applyFont="1" applyFill="1" applyBorder="1" applyAlignment="1" applyProtection="1">
      <alignment horizontal="center" vertical="center" wrapText="1"/>
      <protection/>
    </xf>
    <xf numFmtId="10" fontId="45" fillId="0" borderId="25" xfId="18" applyNumberFormat="1" applyFont="1" applyFill="1" applyBorder="1" applyAlignment="1" applyProtection="1">
      <alignment horizontal="center" vertical="center" wrapText="1"/>
      <protection/>
    </xf>
    <xf numFmtId="10" fontId="45" fillId="0" borderId="21" xfId="18" applyNumberFormat="1" applyFont="1" applyFill="1" applyBorder="1" applyAlignment="1" applyProtection="1">
      <alignment horizontal="center" vertical="center" wrapText="1"/>
      <protection/>
    </xf>
    <xf numFmtId="3" fontId="38" fillId="0" borderId="26" xfId="0" applyNumberFormat="1" applyFont="1" applyFill="1" applyBorder="1" applyAlignment="1" applyProtection="1">
      <alignment horizontal="center" vertical="justify" wrapText="1"/>
      <protection/>
    </xf>
    <xf numFmtId="3" fontId="38" fillId="0" borderId="27" xfId="0" applyNumberFormat="1" applyFont="1" applyFill="1" applyBorder="1" applyAlignment="1" applyProtection="1">
      <alignment horizontal="center" vertical="justify" wrapText="1"/>
      <protection/>
    </xf>
    <xf numFmtId="3" fontId="38" fillId="0" borderId="28" xfId="0" applyNumberFormat="1" applyFont="1" applyFill="1" applyBorder="1" applyAlignment="1" applyProtection="1">
      <alignment horizontal="center" vertical="justify" wrapText="1"/>
      <protection/>
    </xf>
    <xf numFmtId="3" fontId="21" fillId="0" borderId="26" xfId="0" applyNumberFormat="1" applyFont="1" applyFill="1" applyBorder="1" applyAlignment="1" applyProtection="1">
      <alignment horizontal="center" vertical="justify" wrapText="1"/>
      <protection/>
    </xf>
    <xf numFmtId="3" fontId="21" fillId="0" borderId="29" xfId="0" applyNumberFormat="1" applyFont="1" applyFill="1" applyBorder="1" applyAlignment="1" applyProtection="1">
      <alignment horizontal="center" vertical="justify" wrapText="1"/>
      <protection/>
    </xf>
    <xf numFmtId="3" fontId="14" fillId="0" borderId="2" xfId="18" applyNumberFormat="1" applyFont="1" applyFill="1" applyBorder="1" applyAlignment="1" applyProtection="1">
      <alignment horizontal="center" vertical="center" textRotation="90" wrapText="1"/>
      <protection/>
    </xf>
    <xf numFmtId="3" fontId="14" fillId="0" borderId="30" xfId="18" applyNumberFormat="1" applyFont="1" applyFill="1" applyBorder="1" applyAlignment="1" applyProtection="1">
      <alignment horizontal="center" vertical="center" textRotation="90" wrapText="1"/>
      <protection/>
    </xf>
    <xf numFmtId="10" fontId="35" fillId="0" borderId="31" xfId="0" applyNumberFormat="1" applyFont="1" applyBorder="1" applyAlignment="1" applyProtection="1">
      <alignment horizontal="center" vertical="center"/>
      <protection/>
    </xf>
    <xf numFmtId="10" fontId="35" fillId="0" borderId="23" xfId="0" applyNumberFormat="1" applyFont="1" applyBorder="1" applyAlignment="1" applyProtection="1">
      <alignment horizontal="center" vertical="center"/>
      <protection/>
    </xf>
    <xf numFmtId="10" fontId="35" fillId="0" borderId="24" xfId="0" applyNumberFormat="1" applyFont="1" applyBorder="1" applyAlignment="1" applyProtection="1">
      <alignment horizontal="center" vertical="center"/>
      <protection/>
    </xf>
    <xf numFmtId="10" fontId="35" fillId="0" borderId="32" xfId="0" applyNumberFormat="1" applyFont="1" applyBorder="1" applyAlignment="1" applyProtection="1">
      <alignment horizontal="center" vertical="center"/>
      <protection/>
    </xf>
    <xf numFmtId="10" fontId="35" fillId="0" borderId="25" xfId="0" applyNumberFormat="1" applyFont="1" applyBorder="1" applyAlignment="1" applyProtection="1">
      <alignment horizontal="center" vertical="center"/>
      <protection/>
    </xf>
    <xf numFmtId="10" fontId="35" fillId="0" borderId="21" xfId="0" applyNumberFormat="1" applyFont="1" applyBorder="1" applyAlignment="1" applyProtection="1">
      <alignment horizontal="center" vertical="center"/>
      <protection/>
    </xf>
    <xf numFmtId="3" fontId="5" fillId="0" borderId="2" xfId="18" applyNumberFormat="1" applyFont="1" applyFill="1" applyBorder="1" applyAlignment="1" applyProtection="1">
      <alignment horizontal="center" vertical="center" textRotation="90" wrapText="1"/>
      <protection/>
    </xf>
    <xf numFmtId="3" fontId="5" fillId="0" borderId="30" xfId="18" applyNumberFormat="1" applyFont="1" applyFill="1" applyBorder="1" applyAlignment="1" applyProtection="1">
      <alignment horizontal="center" vertical="center" textRotation="90" wrapText="1"/>
      <protection/>
    </xf>
    <xf numFmtId="3" fontId="8" fillId="0" borderId="2" xfId="18" applyNumberFormat="1" applyFont="1" applyFill="1" applyBorder="1" applyAlignment="1" applyProtection="1">
      <alignment horizontal="center" vertical="center" textRotation="90"/>
      <protection/>
    </xf>
    <xf numFmtId="3" fontId="8" fillId="0" borderId="30" xfId="18" applyNumberFormat="1" applyFont="1" applyFill="1" applyBorder="1" applyAlignment="1" applyProtection="1">
      <alignment horizontal="center" vertical="center" textRotation="90"/>
      <protection/>
    </xf>
    <xf numFmtId="3" fontId="10" fillId="0" borderId="19" xfId="18" applyNumberFormat="1" applyFont="1" applyFill="1" applyBorder="1" applyAlignment="1" applyProtection="1">
      <alignment horizontal="center" vertical="center" textRotation="90" wrapText="1"/>
      <protection/>
    </xf>
    <xf numFmtId="3" fontId="10" fillId="0" borderId="33" xfId="18" applyNumberFormat="1" applyFont="1" applyFill="1" applyBorder="1" applyAlignment="1" applyProtection="1">
      <alignment horizontal="center" vertical="center" textRotation="90" wrapText="1"/>
      <protection/>
    </xf>
    <xf numFmtId="176" fontId="35" fillId="0" borderId="10" xfId="0" applyNumberFormat="1" applyFont="1" applyBorder="1" applyAlignment="1" applyProtection="1">
      <alignment horizontal="center" vertical="center" wrapText="1"/>
      <protection/>
    </xf>
    <xf numFmtId="176" fontId="35" fillId="0" borderId="34" xfId="0" applyNumberFormat="1" applyFont="1" applyBorder="1" applyAlignment="1" applyProtection="1">
      <alignment horizontal="center" vertical="center" wrapText="1"/>
      <protection/>
    </xf>
    <xf numFmtId="3" fontId="10" fillId="0" borderId="35" xfId="0" applyNumberFormat="1" applyFont="1" applyFill="1" applyBorder="1" applyAlignment="1" applyProtection="1">
      <alignment horizontal="center"/>
      <protection/>
    </xf>
    <xf numFmtId="3" fontId="10" fillId="0" borderId="36" xfId="0" applyNumberFormat="1" applyFont="1" applyFill="1" applyBorder="1" applyAlignment="1" applyProtection="1">
      <alignment horizontal="center"/>
      <protection/>
    </xf>
    <xf numFmtId="3" fontId="5" fillId="0" borderId="2" xfId="0" applyNumberFormat="1" applyFont="1" applyFill="1" applyBorder="1" applyAlignment="1" applyProtection="1">
      <alignment horizontal="center" vertical="center" textRotation="90"/>
      <protection/>
    </xf>
    <xf numFmtId="3" fontId="5" fillId="0" borderId="29" xfId="0" applyNumberFormat="1" applyFont="1" applyFill="1" applyBorder="1" applyAlignment="1" applyProtection="1">
      <alignment horizontal="center" vertical="center" textRotation="90"/>
      <protection/>
    </xf>
    <xf numFmtId="3" fontId="8" fillId="0" borderId="2" xfId="0" applyNumberFormat="1" applyFont="1" applyFill="1" applyBorder="1" applyAlignment="1" applyProtection="1">
      <alignment horizontal="center" vertical="center" textRotation="90"/>
      <protection/>
    </xf>
    <xf numFmtId="3" fontId="8" fillId="0" borderId="30" xfId="0" applyNumberFormat="1" applyFont="1" applyFill="1" applyBorder="1" applyAlignment="1" applyProtection="1">
      <alignment horizontal="center" vertical="center" textRotation="90"/>
      <protection/>
    </xf>
    <xf numFmtId="3" fontId="34" fillId="0" borderId="37" xfId="0" applyNumberFormat="1" applyFont="1" applyBorder="1" applyAlignment="1" applyProtection="1">
      <alignment horizontal="center" vertical="center" wrapText="1"/>
      <protection/>
    </xf>
    <xf numFmtId="3" fontId="34" fillId="0" borderId="38" xfId="0" applyNumberFormat="1" applyFont="1" applyBorder="1" applyAlignment="1" applyProtection="1">
      <alignment horizontal="center" vertical="center" wrapText="1"/>
      <protection/>
    </xf>
    <xf numFmtId="3" fontId="8" fillId="0" borderId="19" xfId="18" applyNumberFormat="1" applyFont="1" applyFill="1" applyBorder="1" applyAlignment="1" applyProtection="1">
      <alignment horizontal="center" vertical="center" textRotation="90"/>
      <protection/>
    </xf>
    <xf numFmtId="3" fontId="8" fillId="0" borderId="39" xfId="18" applyNumberFormat="1" applyFont="1" applyFill="1" applyBorder="1" applyAlignment="1" applyProtection="1">
      <alignment horizontal="center" vertical="center" textRotation="90"/>
      <protection/>
    </xf>
    <xf numFmtId="3" fontId="8" fillId="0" borderId="40" xfId="18" applyNumberFormat="1" applyFont="1" applyFill="1" applyBorder="1" applyAlignment="1" applyProtection="1">
      <alignment horizontal="center" vertical="center" textRotation="90"/>
      <protection/>
    </xf>
    <xf numFmtId="3" fontId="8" fillId="0" borderId="2" xfId="0" applyNumberFormat="1" applyFont="1" applyFill="1" applyBorder="1" applyAlignment="1" applyProtection="1">
      <alignment horizontal="center" vertical="center" textRotation="90" wrapText="1"/>
      <protection/>
    </xf>
    <xf numFmtId="3" fontId="21" fillId="0" borderId="27" xfId="0" applyNumberFormat="1" applyFont="1" applyFill="1" applyBorder="1" applyAlignment="1" applyProtection="1">
      <alignment horizontal="center" vertical="justify" wrapText="1"/>
      <protection/>
    </xf>
    <xf numFmtId="3" fontId="22" fillId="0" borderId="26" xfId="0" applyNumberFormat="1" applyFont="1" applyFill="1" applyBorder="1" applyAlignment="1" applyProtection="1">
      <alignment horizontal="center" vertical="justify" wrapText="1"/>
      <protection/>
    </xf>
    <xf numFmtId="3" fontId="22" fillId="0" borderId="29" xfId="0" applyNumberFormat="1" applyFont="1" applyFill="1" applyBorder="1" applyAlignment="1" applyProtection="1">
      <alignment horizontal="center" vertical="justify" wrapText="1"/>
      <protection/>
    </xf>
    <xf numFmtId="10" fontId="44" fillId="0" borderId="20" xfId="18" applyNumberFormat="1" applyFont="1" applyFill="1" applyBorder="1" applyAlignment="1" applyProtection="1">
      <alignment horizontal="center" vertical="center" wrapText="1"/>
      <protection/>
    </xf>
    <xf numFmtId="10" fontId="44" fillId="0" borderId="25" xfId="18" applyNumberFormat="1" applyFont="1" applyFill="1" applyBorder="1" applyAlignment="1" applyProtection="1">
      <alignment horizontal="center" vertical="center" wrapText="1"/>
      <protection/>
    </xf>
    <xf numFmtId="10" fontId="44" fillId="0" borderId="21" xfId="18" applyNumberFormat="1" applyFont="1" applyFill="1" applyBorder="1" applyAlignment="1" applyProtection="1">
      <alignment horizontal="center" vertical="center" wrapText="1"/>
      <protection/>
    </xf>
    <xf numFmtId="3" fontId="44" fillId="0" borderId="41" xfId="18" applyNumberFormat="1" applyFont="1" applyFill="1" applyBorder="1" applyAlignment="1" applyProtection="1">
      <alignment horizontal="center" vertical="center" wrapText="1"/>
      <protection/>
    </xf>
    <xf numFmtId="3" fontId="44" fillId="0" borderId="42" xfId="18" applyNumberFormat="1" applyFont="1" applyFill="1" applyBorder="1" applyAlignment="1" applyProtection="1">
      <alignment horizontal="center" vertical="center" wrapText="1"/>
      <protection/>
    </xf>
    <xf numFmtId="173" fontId="47" fillId="0" borderId="41" xfId="18" applyNumberFormat="1" applyFont="1" applyFill="1" applyBorder="1" applyAlignment="1" applyProtection="1">
      <alignment horizontal="center" vertical="center" wrapText="1"/>
      <protection/>
    </xf>
    <xf numFmtId="173" fontId="47" fillId="0" borderId="14" xfId="18" applyNumberFormat="1" applyFont="1" applyFill="1" applyBorder="1" applyAlignment="1" applyProtection="1">
      <alignment horizontal="center" vertical="center" wrapText="1"/>
      <protection/>
    </xf>
    <xf numFmtId="3" fontId="38" fillId="0" borderId="36" xfId="0" applyNumberFormat="1" applyFont="1" applyFill="1" applyBorder="1" applyAlignment="1" applyProtection="1">
      <alignment horizontal="center" vertical="justify" wrapText="1"/>
      <protection/>
    </xf>
    <xf numFmtId="3" fontId="45" fillId="0" borderId="22" xfId="18" applyNumberFormat="1" applyFont="1" applyFill="1" applyBorder="1" applyAlignment="1" applyProtection="1">
      <alignment horizontal="center" vertical="center" wrapText="1"/>
      <protection/>
    </xf>
    <xf numFmtId="3" fontId="45" fillId="0" borderId="23" xfId="18" applyNumberFormat="1" applyFont="1" applyFill="1" applyBorder="1" applyAlignment="1" applyProtection="1">
      <alignment horizontal="center" vertical="center" wrapText="1"/>
      <protection/>
    </xf>
    <xf numFmtId="3" fontId="45" fillId="0" borderId="24" xfId="18" applyNumberFormat="1" applyFont="1" applyFill="1" applyBorder="1" applyAlignment="1" applyProtection="1">
      <alignment horizontal="center" vertical="center" wrapText="1"/>
      <protection/>
    </xf>
    <xf numFmtId="3" fontId="22" fillId="0" borderId="27" xfId="0" applyNumberFormat="1" applyFont="1" applyFill="1" applyBorder="1" applyAlignment="1" applyProtection="1">
      <alignment horizontal="center" vertical="justify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3" fontId="48" fillId="0" borderId="0" xfId="18" applyNumberFormat="1" applyFont="1" applyFill="1" applyBorder="1" applyAlignment="1" applyProtection="1">
      <alignment horizontal="center" vertical="center" wrapText="1"/>
      <protection/>
    </xf>
    <xf numFmtId="3" fontId="47" fillId="0" borderId="41" xfId="18" applyNumberFormat="1" applyFont="1" applyFill="1" applyBorder="1" applyAlignment="1" applyProtection="1">
      <alignment horizontal="center" vertical="center" wrapText="1"/>
      <protection/>
    </xf>
    <xf numFmtId="3" fontId="47" fillId="0" borderId="14" xfId="18" applyNumberFormat="1" applyFont="1" applyFill="1" applyBorder="1" applyAlignment="1" applyProtection="1">
      <alignment horizontal="center" vertical="center" wrapText="1"/>
      <protection/>
    </xf>
    <xf numFmtId="3" fontId="45" fillId="0" borderId="41" xfId="18" applyNumberFormat="1" applyFont="1" applyFill="1" applyBorder="1" applyAlignment="1" applyProtection="1">
      <alignment horizontal="center" vertical="center" wrapText="1"/>
      <protection/>
    </xf>
    <xf numFmtId="3" fontId="45" fillId="0" borderId="42" xfId="18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1" i="0" u="none" baseline="0">
                <a:latin typeface="Arial"/>
                <a:ea typeface="Arial"/>
                <a:cs typeface="Arial"/>
              </a:rPr>
              <a:t>LISTE SENATO NEL V.C.O.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"/>
          <c:y val="0.33575"/>
          <c:w val="0.62775"/>
          <c:h val="0.400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spPr>
              <a:solidFill>
                <a:srgbClr val="339966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10"/>
            <c:spPr>
              <a:solidFill>
                <a:srgbClr val="3366FF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Pt>
            <c:idx val="1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DEM.CRISTIANA
NUOVO PSI
742
0,7%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'SENATO 2008'!$BB$86:$BO$86</c:f>
              <c:strCache>
                <c:ptCount val="14"/>
                <c:pt idx="0">
                  <c:v>PARTITO DEMOCRATICO</c:v>
                </c:pt>
                <c:pt idx="1">
                  <c:v>DI PIETRO ITALIA DEI VALORI</c:v>
                </c:pt>
                <c:pt idx="2">
                  <c:v>PARTITO SOCIALISTA</c:v>
                </c:pt>
                <c:pt idx="3">
                  <c:v>UNIONE DI CENTRO</c:v>
                </c:pt>
                <c:pt idx="4">
                  <c:v>LEGA NORD</c:v>
                </c:pt>
                <c:pt idx="5">
                  <c:v>IL POPOLO DELLA LIBERTA'</c:v>
                </c:pt>
                <c:pt idx="6">
                  <c:v>SINISTRA CRITICA</c:v>
                </c:pt>
                <c:pt idx="7">
                  <c:v>PARTITO COMUNISTA DEI LAVORATORI</c:v>
                </c:pt>
                <c:pt idx="8">
                  <c:v>P.LIBERALE ITALIANO</c:v>
                </c:pt>
                <c:pt idx="9">
                  <c:v>LA DESTRA - FIAMMA TRICOLORE</c:v>
                </c:pt>
                <c:pt idx="10">
                  <c:v>PER IL BENE COMUNE</c:v>
                </c:pt>
                <c:pt idx="11">
                  <c:v>LA SINISTRA L'ARCOBALENO</c:v>
                </c:pt>
                <c:pt idx="12">
                  <c:v>UNIONE DEMOCRATICA PER I CONSUMATORI</c:v>
                </c:pt>
                <c:pt idx="13">
                  <c:v>MOVIMENTO P.P.A</c:v>
                </c:pt>
              </c:strCache>
            </c:strRef>
          </c:cat>
          <c:val>
            <c:numRef>
              <c:f>'SENATO 2008'!$BB$87:$BO$87</c:f>
              <c:numCache>
                <c:ptCount val="14"/>
                <c:pt idx="0">
                  <c:v>27942</c:v>
                </c:pt>
                <c:pt idx="1">
                  <c:v>3019</c:v>
                </c:pt>
                <c:pt idx="2">
                  <c:v>573</c:v>
                </c:pt>
                <c:pt idx="3">
                  <c:v>3329</c:v>
                </c:pt>
                <c:pt idx="4">
                  <c:v>18592</c:v>
                </c:pt>
                <c:pt idx="5">
                  <c:v>36307</c:v>
                </c:pt>
                <c:pt idx="6">
                  <c:v>412</c:v>
                </c:pt>
                <c:pt idx="7">
                  <c:v>507</c:v>
                </c:pt>
                <c:pt idx="8">
                  <c:v>270</c:v>
                </c:pt>
                <c:pt idx="9">
                  <c:v>1677</c:v>
                </c:pt>
                <c:pt idx="10">
                  <c:v>350</c:v>
                </c:pt>
                <c:pt idx="11">
                  <c:v>2905</c:v>
                </c:pt>
                <c:pt idx="12">
                  <c:v>193</c:v>
                </c:pt>
                <c:pt idx="13">
                  <c:v>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25"/>
          <c:y val="0.02275"/>
          <c:w val="0.251"/>
          <c:h val="0.9075"/>
        </c:manualLayout>
      </c:layout>
      <c:overlay val="0"/>
      <c:txPr>
        <a:bodyPr vert="horz" rot="0"/>
        <a:lstStyle/>
        <a:p>
          <a:pPr>
            <a:defRPr lang="en-US" cap="none" sz="237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50" b="1" i="0" u="none" baseline="0">
                <a:latin typeface="Arial"/>
                <a:ea typeface="Arial"/>
                <a:cs typeface="Arial"/>
              </a:rPr>
              <a:t>COALIZIONI SENATO NEL V.C.O.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"/>
          <c:y val="0.33025"/>
          <c:w val="0.5645"/>
          <c:h val="0.40125"/>
        </c:manualLayout>
      </c:layout>
      <c:pie3D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3"/>
          </c:dPt>
          <c:dPt>
            <c:idx val="5"/>
            <c:spPr>
              <a:solidFill>
                <a:srgbClr val="339966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10"/>
            <c:spPr>
              <a:solidFill>
                <a:srgbClr val="3366FF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3"/>
            <c:spPr>
              <a:solidFill>
                <a:srgbClr val="00FFFF"/>
              </a:solidFill>
            </c:spPr>
          </c:dPt>
          <c:dPt>
            <c:idx val="1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DEM.CRISTIANA
NUOVO PSI
742
0,7%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'SENATO 2008'!$BB$88:$BM$88</c:f>
              <c:strCache>
                <c:ptCount val="12"/>
                <c:pt idx="0">
                  <c:v>VELTRONI</c:v>
                </c:pt>
                <c:pt idx="1">
                  <c:v>BOSELLI</c:v>
                </c:pt>
                <c:pt idx="2">
                  <c:v>CASINI</c:v>
                </c:pt>
                <c:pt idx="3">
                  <c:v>BERLUSCONI</c:v>
                </c:pt>
                <c:pt idx="4">
                  <c:v>D'ANGELI</c:v>
                </c:pt>
                <c:pt idx="5">
                  <c:v>FERRANDO</c:v>
                </c:pt>
                <c:pt idx="6">
                  <c:v>DE LUCA</c:v>
                </c:pt>
                <c:pt idx="7">
                  <c:v>SANTANCHE'</c:v>
                </c:pt>
                <c:pt idx="8">
                  <c:v>MONTANARI</c:v>
                </c:pt>
                <c:pt idx="9">
                  <c:v>BERTINOTTI</c:v>
                </c:pt>
                <c:pt idx="10">
                  <c:v>DE VITA</c:v>
                </c:pt>
                <c:pt idx="11">
                  <c:v>PIARULLI</c:v>
                </c:pt>
              </c:strCache>
            </c:strRef>
          </c:cat>
          <c:val>
            <c:numRef>
              <c:f>'SENATO 2008'!$BB$89:$BM$89</c:f>
              <c:numCache>
                <c:ptCount val="12"/>
                <c:pt idx="0">
                  <c:v>30961</c:v>
                </c:pt>
                <c:pt idx="1">
                  <c:v>573</c:v>
                </c:pt>
                <c:pt idx="2">
                  <c:v>3329</c:v>
                </c:pt>
                <c:pt idx="3">
                  <c:v>54899</c:v>
                </c:pt>
                <c:pt idx="4">
                  <c:v>412</c:v>
                </c:pt>
                <c:pt idx="5">
                  <c:v>507</c:v>
                </c:pt>
                <c:pt idx="6">
                  <c:v>270</c:v>
                </c:pt>
                <c:pt idx="7">
                  <c:v>1677</c:v>
                </c:pt>
                <c:pt idx="8">
                  <c:v>350</c:v>
                </c:pt>
                <c:pt idx="9">
                  <c:v>2905</c:v>
                </c:pt>
                <c:pt idx="10">
                  <c:v>193</c:v>
                </c:pt>
                <c:pt idx="11">
                  <c:v>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04475"/>
          <c:w val="0.2"/>
          <c:h val="0.90175"/>
        </c:manualLayout>
      </c:layout>
      <c:overlay val="0"/>
      <c:txPr>
        <a:bodyPr vert="horz" rot="0"/>
        <a:lstStyle/>
        <a:p>
          <a:pPr>
            <a:defRPr lang="en-US" cap="none" sz="237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43</xdr:col>
      <xdr:colOff>504825</xdr:colOff>
      <xdr:row>83</xdr:row>
      <xdr:rowOff>19050</xdr:rowOff>
    </xdr:to>
    <xdr:graphicFrame>
      <xdr:nvGraphicFramePr>
        <xdr:cNvPr id="1" name="Chart 3"/>
        <xdr:cNvGraphicFramePr/>
      </xdr:nvGraphicFramePr>
      <xdr:xfrm>
        <a:off x="200025" y="0"/>
        <a:ext cx="23241000" cy="1187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180975</xdr:colOff>
      <xdr:row>84</xdr:row>
      <xdr:rowOff>66675</xdr:rowOff>
    </xdr:from>
    <xdr:to>
      <xdr:col>43</xdr:col>
      <xdr:colOff>495300</xdr:colOff>
      <xdr:row>171</xdr:row>
      <xdr:rowOff>85725</xdr:rowOff>
    </xdr:to>
    <xdr:graphicFrame>
      <xdr:nvGraphicFramePr>
        <xdr:cNvPr id="2" name="Chart 4"/>
        <xdr:cNvGraphicFramePr/>
      </xdr:nvGraphicFramePr>
      <xdr:xfrm>
        <a:off x="180975" y="12068175"/>
        <a:ext cx="23250525" cy="1244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5</xdr:row>
      <xdr:rowOff>1266825</xdr:rowOff>
    </xdr:from>
    <xdr:to>
      <xdr:col>1</xdr:col>
      <xdr:colOff>2514600</xdr:colOff>
      <xdr:row>5</xdr:row>
      <xdr:rowOff>1743075</xdr:rowOff>
    </xdr:to>
    <xdr:sp>
      <xdr:nvSpPr>
        <xdr:cNvPr id="1" name="AutoShape 1"/>
        <xdr:cNvSpPr>
          <a:spLocks/>
        </xdr:cNvSpPr>
      </xdr:nvSpPr>
      <xdr:spPr>
        <a:xfrm rot="19266102">
          <a:off x="742950" y="7724775"/>
          <a:ext cx="2247900" cy="476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1800" kern="10" spc="0">
              <a:ln w="12700" cmpd="sng">
                <a:solidFill>
                  <a:srgbClr val="0000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COMUNI
</a:t>
          </a: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238125</xdr:colOff>
      <xdr:row>1</xdr:row>
      <xdr:rowOff>1466850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2286000"/>
          <a:ext cx="16478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619125</xdr:rowOff>
    </xdr:from>
    <xdr:to>
      <xdr:col>2</xdr:col>
      <xdr:colOff>238125</xdr:colOff>
      <xdr:row>5</xdr:row>
      <xdr:rowOff>742950</xdr:rowOff>
    </xdr:to>
    <xdr:sp>
      <xdr:nvSpPr>
        <xdr:cNvPr id="3" name="AutoShape 3"/>
        <xdr:cNvSpPr>
          <a:spLocks/>
        </xdr:cNvSpPr>
      </xdr:nvSpPr>
      <xdr:spPr>
        <a:xfrm>
          <a:off x="76200" y="2905125"/>
          <a:ext cx="3543300" cy="429577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1000" kern="10" spc="0">
              <a:ln w="317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Politiche 2008
Villa Taranto - Verbania</a:t>
          </a:r>
        </a:p>
      </xdr:txBody>
    </xdr:sp>
    <xdr:clientData/>
  </xdr:twoCellAnchor>
  <xdr:twoCellAnchor>
    <xdr:from>
      <xdr:col>1</xdr:col>
      <xdr:colOff>219075</xdr:colOff>
      <xdr:row>86</xdr:row>
      <xdr:rowOff>133350</xdr:rowOff>
    </xdr:from>
    <xdr:to>
      <xdr:col>1</xdr:col>
      <xdr:colOff>2124075</xdr:colOff>
      <xdr:row>86</xdr:row>
      <xdr:rowOff>609600</xdr:rowOff>
    </xdr:to>
    <xdr:sp>
      <xdr:nvSpPr>
        <xdr:cNvPr id="4" name="AutoShape 4"/>
        <xdr:cNvSpPr>
          <a:spLocks/>
        </xdr:cNvSpPr>
      </xdr:nvSpPr>
      <xdr:spPr>
        <a:xfrm>
          <a:off x="695325" y="59683650"/>
          <a:ext cx="190500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FF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TOTALI
</a:t>
          </a:r>
        </a:p>
      </xdr:txBody>
    </xdr:sp>
    <xdr:clientData/>
  </xdr:twoCellAnchor>
  <xdr:twoCellAnchor>
    <xdr:from>
      <xdr:col>42</xdr:col>
      <xdr:colOff>876300</xdr:colOff>
      <xdr:row>0</xdr:row>
      <xdr:rowOff>285750</xdr:rowOff>
    </xdr:from>
    <xdr:to>
      <xdr:col>43</xdr:col>
      <xdr:colOff>1000125</xdr:colOff>
      <xdr:row>0</xdr:row>
      <xdr:rowOff>1076325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5558075" y="285750"/>
          <a:ext cx="12001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6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VILLA
TARANTO
2008</a:t>
          </a:r>
        </a:p>
      </xdr:txBody>
    </xdr:sp>
    <xdr:clientData/>
  </xdr:twoCellAnchor>
  <xdr:twoCellAnchor editAs="oneCell">
    <xdr:from>
      <xdr:col>40</xdr:col>
      <xdr:colOff>571500</xdr:colOff>
      <xdr:row>0</xdr:row>
      <xdr:rowOff>152400</xdr:rowOff>
    </xdr:from>
    <xdr:to>
      <xdr:col>42</xdr:col>
      <xdr:colOff>247650</xdr:colOff>
      <xdr:row>0</xdr:row>
      <xdr:rowOff>1800225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00625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0</xdr:row>
      <xdr:rowOff>228600</xdr:rowOff>
    </xdr:from>
    <xdr:to>
      <xdr:col>13</xdr:col>
      <xdr:colOff>695325</xdr:colOff>
      <xdr:row>0</xdr:row>
      <xdr:rowOff>2028825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73025" y="228600"/>
          <a:ext cx="15906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5</xdr:row>
      <xdr:rowOff>1266825</xdr:rowOff>
    </xdr:from>
    <xdr:to>
      <xdr:col>1</xdr:col>
      <xdr:colOff>2514600</xdr:colOff>
      <xdr:row>5</xdr:row>
      <xdr:rowOff>1743075</xdr:rowOff>
    </xdr:to>
    <xdr:sp>
      <xdr:nvSpPr>
        <xdr:cNvPr id="8" name="AutoShape 9"/>
        <xdr:cNvSpPr>
          <a:spLocks/>
        </xdr:cNvSpPr>
      </xdr:nvSpPr>
      <xdr:spPr>
        <a:xfrm rot="19266102">
          <a:off x="742950" y="7724775"/>
          <a:ext cx="2247900" cy="4762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1800" kern="10" spc="0">
              <a:ln w="12700" cmpd="sng">
                <a:solidFill>
                  <a:srgbClr val="0000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COMUNI
</a:t>
          </a:r>
        </a:p>
      </xdr:txBody>
    </xdr:sp>
    <xdr:clientData/>
  </xdr:twoCellAnchor>
  <xdr:twoCellAnchor>
    <xdr:from>
      <xdr:col>1</xdr:col>
      <xdr:colOff>219075</xdr:colOff>
      <xdr:row>86</xdr:row>
      <xdr:rowOff>133350</xdr:rowOff>
    </xdr:from>
    <xdr:to>
      <xdr:col>1</xdr:col>
      <xdr:colOff>2124075</xdr:colOff>
      <xdr:row>86</xdr:row>
      <xdr:rowOff>609600</xdr:rowOff>
    </xdr:to>
    <xdr:sp>
      <xdr:nvSpPr>
        <xdr:cNvPr id="9" name="AutoShape 10"/>
        <xdr:cNvSpPr>
          <a:spLocks/>
        </xdr:cNvSpPr>
      </xdr:nvSpPr>
      <xdr:spPr>
        <a:xfrm>
          <a:off x="695325" y="59683650"/>
          <a:ext cx="190500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FF0000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TOTALI
</a:t>
          </a: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238125</xdr:colOff>
      <xdr:row>1</xdr:row>
      <xdr:rowOff>1466850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2286000"/>
          <a:ext cx="16478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266700</xdr:colOff>
      <xdr:row>5</xdr:row>
      <xdr:rowOff>457200</xdr:rowOff>
    </xdr:from>
    <xdr:to>
      <xdr:col>44</xdr:col>
      <xdr:colOff>790575</xdr:colOff>
      <xdr:row>5</xdr:row>
      <xdr:rowOff>2171700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24800" y="6915150"/>
          <a:ext cx="16478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5</xdr:row>
      <xdr:rowOff>457200</xdr:rowOff>
    </xdr:from>
    <xdr:to>
      <xdr:col>18</xdr:col>
      <xdr:colOff>838200</xdr:colOff>
      <xdr:row>5</xdr:row>
      <xdr:rowOff>2171700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878425" y="6915150"/>
          <a:ext cx="16668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247650</xdr:colOff>
      <xdr:row>5</xdr:row>
      <xdr:rowOff>514350</xdr:rowOff>
    </xdr:from>
    <xdr:to>
      <xdr:col>20</xdr:col>
      <xdr:colOff>809625</xdr:colOff>
      <xdr:row>5</xdr:row>
      <xdr:rowOff>2171700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31075" y="6972300"/>
          <a:ext cx="16383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247650</xdr:colOff>
      <xdr:row>5</xdr:row>
      <xdr:rowOff>514350</xdr:rowOff>
    </xdr:from>
    <xdr:to>
      <xdr:col>22</xdr:col>
      <xdr:colOff>809625</xdr:colOff>
      <xdr:row>5</xdr:row>
      <xdr:rowOff>2181225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183725" y="6972300"/>
          <a:ext cx="16383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228600</xdr:colOff>
      <xdr:row>5</xdr:row>
      <xdr:rowOff>419100</xdr:rowOff>
    </xdr:from>
    <xdr:to>
      <xdr:col>24</xdr:col>
      <xdr:colOff>847725</xdr:colOff>
      <xdr:row>5</xdr:row>
      <xdr:rowOff>2171700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317325" y="6877050"/>
          <a:ext cx="16954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247650</xdr:colOff>
      <xdr:row>5</xdr:row>
      <xdr:rowOff>476250</xdr:rowOff>
    </xdr:from>
    <xdr:to>
      <xdr:col>26</xdr:col>
      <xdr:colOff>809625</xdr:colOff>
      <xdr:row>5</xdr:row>
      <xdr:rowOff>2171700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489025" y="6934200"/>
          <a:ext cx="16383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285750</xdr:colOff>
      <xdr:row>5</xdr:row>
      <xdr:rowOff>533400</xdr:rowOff>
    </xdr:from>
    <xdr:to>
      <xdr:col>28</xdr:col>
      <xdr:colOff>838200</xdr:colOff>
      <xdr:row>5</xdr:row>
      <xdr:rowOff>2171700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679775" y="6991350"/>
          <a:ext cx="16764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247650</xdr:colOff>
      <xdr:row>5</xdr:row>
      <xdr:rowOff>476250</xdr:rowOff>
    </xdr:from>
    <xdr:to>
      <xdr:col>30</xdr:col>
      <xdr:colOff>819150</xdr:colOff>
      <xdr:row>5</xdr:row>
      <xdr:rowOff>2209800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841950" y="6934200"/>
          <a:ext cx="16478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266700</xdr:colOff>
      <xdr:row>5</xdr:row>
      <xdr:rowOff>514350</xdr:rowOff>
    </xdr:from>
    <xdr:to>
      <xdr:col>32</xdr:col>
      <xdr:colOff>809625</xdr:colOff>
      <xdr:row>5</xdr:row>
      <xdr:rowOff>2171700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013650" y="6972300"/>
          <a:ext cx="16192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304800</xdr:colOff>
      <xdr:row>5</xdr:row>
      <xdr:rowOff>476250</xdr:rowOff>
    </xdr:from>
    <xdr:to>
      <xdr:col>34</xdr:col>
      <xdr:colOff>800100</xdr:colOff>
      <xdr:row>5</xdr:row>
      <xdr:rowOff>2162175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204400" y="6934200"/>
          <a:ext cx="16192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266700</xdr:colOff>
      <xdr:row>5</xdr:row>
      <xdr:rowOff>457200</xdr:rowOff>
    </xdr:from>
    <xdr:to>
      <xdr:col>36</xdr:col>
      <xdr:colOff>857250</xdr:colOff>
      <xdr:row>5</xdr:row>
      <xdr:rowOff>2162175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7366575" y="6915150"/>
          <a:ext cx="16668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304800</xdr:colOff>
      <xdr:row>5</xdr:row>
      <xdr:rowOff>495300</xdr:rowOff>
    </xdr:from>
    <xdr:to>
      <xdr:col>38</xdr:col>
      <xdr:colOff>800100</xdr:colOff>
      <xdr:row>5</xdr:row>
      <xdr:rowOff>2162175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557325" y="6953250"/>
          <a:ext cx="16192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247650</xdr:colOff>
      <xdr:row>5</xdr:row>
      <xdr:rowOff>457200</xdr:rowOff>
    </xdr:from>
    <xdr:to>
      <xdr:col>40</xdr:col>
      <xdr:colOff>819150</xdr:colOff>
      <xdr:row>5</xdr:row>
      <xdr:rowOff>2171700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700450" y="6915150"/>
          <a:ext cx="16478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247650</xdr:colOff>
      <xdr:row>5</xdr:row>
      <xdr:rowOff>514350</xdr:rowOff>
    </xdr:from>
    <xdr:to>
      <xdr:col>42</xdr:col>
      <xdr:colOff>828675</xdr:colOff>
      <xdr:row>5</xdr:row>
      <xdr:rowOff>2171700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853100" y="6972300"/>
          <a:ext cx="16573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1"/>
  <sheetViews>
    <sheetView zoomScale="50" zoomScaleNormal="50" workbookViewId="0" topLeftCell="A76">
      <selection activeCell="G85" sqref="G85"/>
    </sheetView>
  </sheetViews>
  <sheetFormatPr defaultColWidth="9.33203125" defaultRowHeight="11.25"/>
  <sheetData/>
  <printOptions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BQ183"/>
  <sheetViews>
    <sheetView showGridLines="0" tabSelected="1" zoomScale="40" zoomScaleNormal="40" zoomScaleSheetLayoutView="4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5" sqref="A5"/>
      <selection pane="bottomRight" activeCell="A40" sqref="A40:IV40"/>
    </sheetView>
  </sheetViews>
  <sheetFormatPr defaultColWidth="9.33203125" defaultRowHeight="11.25"/>
  <cols>
    <col min="1" max="1" width="8.33203125" style="2" bestFit="1" customWidth="1"/>
    <col min="2" max="2" width="50.83203125" style="12" customWidth="1"/>
    <col min="3" max="3" width="12.16015625" style="7" bestFit="1" customWidth="1"/>
    <col min="4" max="4" width="12.5" style="2" bestFit="1" customWidth="1"/>
    <col min="5" max="5" width="20.83203125" style="2" hidden="1" customWidth="1"/>
    <col min="6" max="6" width="20.83203125" style="2" customWidth="1"/>
    <col min="7" max="8" width="17.66015625" style="2" customWidth="1"/>
    <col min="9" max="9" width="20.83203125" style="11" customWidth="1"/>
    <col min="10" max="10" width="18.5" style="22" bestFit="1" customWidth="1"/>
    <col min="11" max="11" width="22.83203125" style="11" bestFit="1" customWidth="1"/>
    <col min="12" max="12" width="20.66015625" style="22" bestFit="1" customWidth="1"/>
    <col min="13" max="13" width="16.33203125" style="11" bestFit="1" customWidth="1"/>
    <col min="14" max="14" width="20.66015625" style="22" bestFit="1" customWidth="1"/>
    <col min="15" max="15" width="12.83203125" style="2" bestFit="1" customWidth="1"/>
    <col min="16" max="16" width="20.66015625" style="24" bestFit="1" customWidth="1"/>
    <col min="17" max="17" width="15.16015625" style="2" customWidth="1"/>
    <col min="18" max="27" width="18.83203125" style="2" customWidth="1"/>
    <col min="28" max="28" width="19.66015625" style="2" bestFit="1" customWidth="1"/>
    <col min="29" max="33" width="18.83203125" style="2" customWidth="1"/>
    <col min="34" max="34" width="19.66015625" style="2" bestFit="1" customWidth="1"/>
    <col min="35" max="37" width="18.83203125" style="2" customWidth="1"/>
    <col min="38" max="38" width="19.66015625" style="2" bestFit="1" customWidth="1"/>
    <col min="39" max="43" width="18.83203125" style="2" customWidth="1"/>
    <col min="44" max="44" width="19.66015625" style="2" bestFit="1" customWidth="1"/>
    <col min="45" max="45" width="18.83203125" style="2" customWidth="1"/>
    <col min="46" max="46" width="5.83203125" style="2" customWidth="1"/>
    <col min="47" max="48" width="24.66015625" style="2" customWidth="1"/>
    <col min="49" max="49" width="5.83203125" style="2" customWidth="1"/>
    <col min="50" max="50" width="21.83203125" style="2" customWidth="1"/>
    <col min="51" max="51" width="21.83203125" style="30" customWidth="1"/>
    <col min="52" max="52" width="25.16015625" style="30" customWidth="1"/>
    <col min="53" max="53" width="26.5" style="2" customWidth="1"/>
    <col min="54" max="56" width="20.83203125" style="29" customWidth="1"/>
    <col min="57" max="57" width="20.83203125" style="0" customWidth="1"/>
    <col min="58" max="65" width="20.83203125" style="2" customWidth="1"/>
    <col min="66" max="66" width="22.83203125" style="2" customWidth="1"/>
    <col min="67" max="73" width="20.83203125" style="2" customWidth="1"/>
    <col min="74" max="16384" width="9.33203125" style="2" customWidth="1"/>
  </cols>
  <sheetData>
    <row r="1" spans="1:57" s="41" customFormat="1" ht="180" customHeight="1">
      <c r="A1" s="111"/>
      <c r="B1" s="227" t="s">
        <v>90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52"/>
      <c r="AU1" s="52"/>
      <c r="AV1" s="52"/>
      <c r="AW1" s="52"/>
      <c r="AY1" s="42"/>
      <c r="AZ1" s="42"/>
      <c r="BE1" s="43"/>
    </row>
    <row r="2" spans="1:49" ht="180" customHeight="1">
      <c r="A2" s="112"/>
      <c r="B2" s="229" t="s">
        <v>128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53"/>
      <c r="AU2" s="53"/>
      <c r="AV2" s="53"/>
      <c r="AW2" s="53"/>
    </row>
    <row r="3" spans="1:49" ht="49.5" customHeight="1" thickBot="1">
      <c r="A3" s="10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</row>
    <row r="4" spans="1:57" ht="49.5" customHeight="1">
      <c r="A4" s="109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169" t="s">
        <v>118</v>
      </c>
      <c r="S4" s="170"/>
      <c r="T4" s="170"/>
      <c r="U4" s="171"/>
      <c r="V4" s="172" t="s">
        <v>121</v>
      </c>
      <c r="W4" s="173"/>
      <c r="X4" s="174" t="s">
        <v>119</v>
      </c>
      <c r="Y4" s="175"/>
      <c r="Z4" s="223" t="s">
        <v>114</v>
      </c>
      <c r="AA4" s="224"/>
      <c r="AB4" s="224"/>
      <c r="AC4" s="225"/>
      <c r="AD4" s="174" t="s">
        <v>124</v>
      </c>
      <c r="AE4" s="175"/>
      <c r="AF4" s="172" t="s">
        <v>126</v>
      </c>
      <c r="AG4" s="173"/>
      <c r="AH4" s="174" t="s">
        <v>123</v>
      </c>
      <c r="AI4" s="175"/>
      <c r="AJ4" s="174" t="s">
        <v>122</v>
      </c>
      <c r="AK4" s="175"/>
      <c r="AL4" s="174" t="s">
        <v>127</v>
      </c>
      <c r="AM4" s="175"/>
      <c r="AN4" s="174" t="s">
        <v>125</v>
      </c>
      <c r="AO4" s="175"/>
      <c r="AP4" s="174" t="s">
        <v>120</v>
      </c>
      <c r="AQ4" s="175"/>
      <c r="AR4" s="172" t="s">
        <v>129</v>
      </c>
      <c r="AS4" s="173"/>
      <c r="AU4" s="30"/>
      <c r="AV4" s="30"/>
      <c r="AX4" s="29"/>
      <c r="AY4" s="29"/>
      <c r="AZ4" s="29"/>
      <c r="BA4"/>
      <c r="BB4" s="2"/>
      <c r="BC4" s="2"/>
      <c r="BD4" s="2"/>
      <c r="BE4" s="2"/>
    </row>
    <row r="5" spans="1:53" s="83" customFormat="1" ht="49.5" customHeight="1" thickBot="1">
      <c r="A5" s="110"/>
      <c r="B5" s="81"/>
      <c r="C5" s="82">
        <f>C87</f>
        <v>233</v>
      </c>
      <c r="D5" s="82">
        <f>233-F5</f>
        <v>233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215">
        <f>U86</f>
        <v>0.3221379446681441</v>
      </c>
      <c r="S5" s="216"/>
      <c r="T5" s="216"/>
      <c r="U5" s="217"/>
      <c r="V5" s="166">
        <f>W87</f>
        <v>0.005961856603302431</v>
      </c>
      <c r="W5" s="167"/>
      <c r="X5" s="166">
        <f>Y87</f>
        <v>0.03463703426246736</v>
      </c>
      <c r="Y5" s="167"/>
      <c r="Z5" s="176">
        <f>AC86</f>
        <v>0.5712041285596862</v>
      </c>
      <c r="AA5" s="177"/>
      <c r="AB5" s="177"/>
      <c r="AC5" s="178"/>
      <c r="AD5" s="166">
        <f>AE87</f>
        <v>0.004286710158046426</v>
      </c>
      <c r="AE5" s="167"/>
      <c r="AF5" s="166">
        <f>AG87</f>
        <v>0.005275150607110529</v>
      </c>
      <c r="AG5" s="167"/>
      <c r="AH5" s="166">
        <f>AI87</f>
        <v>0.00280925180260324</v>
      </c>
      <c r="AI5" s="167"/>
      <c r="AJ5" s="166">
        <f>AK87</f>
        <v>0.017448575085057903</v>
      </c>
      <c r="AK5" s="167"/>
      <c r="AL5" s="166">
        <f>AM87</f>
        <v>0.003641622707078274</v>
      </c>
      <c r="AM5" s="167"/>
      <c r="AN5" s="166">
        <f>AO87</f>
        <v>0.030225468468749676</v>
      </c>
      <c r="AO5" s="167"/>
      <c r="AP5" s="166">
        <f>AQ87</f>
        <v>0.0020080948070460196</v>
      </c>
      <c r="AQ5" s="167"/>
      <c r="AR5" s="166">
        <f>AS87</f>
        <v>0.0003641622707078274</v>
      </c>
      <c r="AS5" s="167"/>
      <c r="AU5" s="84"/>
      <c r="AV5" s="84"/>
      <c r="BA5" s="85"/>
    </row>
    <row r="6" spans="1:57" ht="174.75" customHeight="1">
      <c r="A6" s="3"/>
      <c r="B6" s="200"/>
      <c r="C6" s="202" t="s">
        <v>88</v>
      </c>
      <c r="D6" s="202" t="s">
        <v>75</v>
      </c>
      <c r="E6" s="211" t="s">
        <v>144</v>
      </c>
      <c r="F6" s="204" t="s">
        <v>76</v>
      </c>
      <c r="G6" s="208" t="s">
        <v>77</v>
      </c>
      <c r="H6" s="209"/>
      <c r="I6" s="210"/>
      <c r="J6" s="184" t="s">
        <v>81</v>
      </c>
      <c r="K6" s="194" t="s">
        <v>78</v>
      </c>
      <c r="L6" s="184" t="s">
        <v>85</v>
      </c>
      <c r="M6" s="192" t="s">
        <v>79</v>
      </c>
      <c r="N6" s="184" t="s">
        <v>86</v>
      </c>
      <c r="O6" s="192" t="s">
        <v>80</v>
      </c>
      <c r="P6" s="184" t="s">
        <v>82</v>
      </c>
      <c r="Q6" s="196" t="s">
        <v>87</v>
      </c>
      <c r="R6" s="182" t="s">
        <v>91</v>
      </c>
      <c r="S6" s="183"/>
      <c r="T6" s="183" t="s">
        <v>92</v>
      </c>
      <c r="U6" s="212"/>
      <c r="V6" s="179" t="s">
        <v>93</v>
      </c>
      <c r="W6" s="180"/>
      <c r="X6" s="179" t="s">
        <v>94</v>
      </c>
      <c r="Y6" s="180"/>
      <c r="Z6" s="213" t="s">
        <v>95</v>
      </c>
      <c r="AA6" s="214"/>
      <c r="AB6" s="214" t="s">
        <v>96</v>
      </c>
      <c r="AC6" s="226"/>
      <c r="AD6" s="179" t="s">
        <v>97</v>
      </c>
      <c r="AE6" s="180"/>
      <c r="AF6" s="179" t="s">
        <v>98</v>
      </c>
      <c r="AG6" s="180"/>
      <c r="AH6" s="222" t="s">
        <v>99</v>
      </c>
      <c r="AI6" s="180"/>
      <c r="AJ6" s="179" t="s">
        <v>100</v>
      </c>
      <c r="AK6" s="181"/>
      <c r="AL6" s="179" t="s">
        <v>101</v>
      </c>
      <c r="AM6" s="180"/>
      <c r="AN6" s="179" t="s">
        <v>102</v>
      </c>
      <c r="AO6" s="181"/>
      <c r="AP6" s="179" t="s">
        <v>103</v>
      </c>
      <c r="AQ6" s="180"/>
      <c r="AR6" s="179" t="s">
        <v>104</v>
      </c>
      <c r="AS6" s="180"/>
      <c r="AU6" s="168" t="s">
        <v>113</v>
      </c>
      <c r="AV6" s="168"/>
      <c r="AW6" s="168"/>
      <c r="AX6" s="168"/>
      <c r="AY6" s="168"/>
      <c r="AZ6" s="168"/>
      <c r="BA6" s="168"/>
      <c r="BB6" s="2"/>
      <c r="BC6" s="2"/>
      <c r="BD6" s="2"/>
      <c r="BE6" s="2"/>
    </row>
    <row r="7" spans="1:57" ht="54.75" customHeight="1">
      <c r="A7" s="3"/>
      <c r="B7" s="201"/>
      <c r="C7" s="203"/>
      <c r="D7" s="203"/>
      <c r="E7" s="205"/>
      <c r="F7" s="205"/>
      <c r="G7" s="60" t="s">
        <v>115</v>
      </c>
      <c r="H7" s="60" t="s">
        <v>116</v>
      </c>
      <c r="I7" s="61" t="s">
        <v>117</v>
      </c>
      <c r="J7" s="185"/>
      <c r="K7" s="195"/>
      <c r="L7" s="185"/>
      <c r="M7" s="193"/>
      <c r="N7" s="185"/>
      <c r="O7" s="193"/>
      <c r="P7" s="185"/>
      <c r="Q7" s="197"/>
      <c r="R7" s="35" t="s">
        <v>83</v>
      </c>
      <c r="S7" s="4" t="s">
        <v>84</v>
      </c>
      <c r="T7" s="5" t="s">
        <v>83</v>
      </c>
      <c r="U7" s="36" t="s">
        <v>84</v>
      </c>
      <c r="V7" s="57" t="s">
        <v>83</v>
      </c>
      <c r="W7" s="36" t="s">
        <v>84</v>
      </c>
      <c r="X7" s="37" t="s">
        <v>83</v>
      </c>
      <c r="Y7" s="36" t="s">
        <v>84</v>
      </c>
      <c r="Z7" s="37" t="s">
        <v>83</v>
      </c>
      <c r="AA7" s="6" t="s">
        <v>84</v>
      </c>
      <c r="AB7" s="1" t="s">
        <v>83</v>
      </c>
      <c r="AC7" s="36" t="s">
        <v>84</v>
      </c>
      <c r="AD7" s="35" t="s">
        <v>83</v>
      </c>
      <c r="AE7" s="56" t="s">
        <v>84</v>
      </c>
      <c r="AF7" s="57" t="s">
        <v>83</v>
      </c>
      <c r="AG7" s="36" t="s">
        <v>84</v>
      </c>
      <c r="AH7" s="54" t="s">
        <v>83</v>
      </c>
      <c r="AI7" s="36" t="s">
        <v>84</v>
      </c>
      <c r="AJ7" s="37" t="s">
        <v>83</v>
      </c>
      <c r="AK7" s="59" t="s">
        <v>84</v>
      </c>
      <c r="AL7" s="37" t="s">
        <v>83</v>
      </c>
      <c r="AM7" s="36" t="s">
        <v>84</v>
      </c>
      <c r="AN7" s="37" t="s">
        <v>83</v>
      </c>
      <c r="AO7" s="59" t="s">
        <v>84</v>
      </c>
      <c r="AP7" s="35" t="s">
        <v>83</v>
      </c>
      <c r="AQ7" s="56" t="s">
        <v>84</v>
      </c>
      <c r="AR7" s="37" t="s">
        <v>83</v>
      </c>
      <c r="AS7" s="36" t="s">
        <v>84</v>
      </c>
      <c r="AU7" s="32" t="s">
        <v>105</v>
      </c>
      <c r="AV7" s="32" t="s">
        <v>106</v>
      </c>
      <c r="AX7" s="33" t="s">
        <v>107</v>
      </c>
      <c r="AY7" s="32" t="s">
        <v>108</v>
      </c>
      <c r="AZ7" s="114" t="s">
        <v>109</v>
      </c>
      <c r="BA7" s="113" t="s">
        <v>110</v>
      </c>
      <c r="BB7" s="2"/>
      <c r="BC7" s="2"/>
      <c r="BD7" s="2"/>
      <c r="BE7" s="45"/>
    </row>
    <row r="8" spans="1:53" s="15" customFormat="1" ht="49.5" customHeight="1">
      <c r="A8" s="13">
        <v>1</v>
      </c>
      <c r="B8" s="14" t="s">
        <v>0</v>
      </c>
      <c r="C8" s="64">
        <v>1</v>
      </c>
      <c r="D8" s="63">
        <v>1</v>
      </c>
      <c r="E8" s="63">
        <f>IF(I8&lt;&gt;0,F8,0)</f>
        <v>432</v>
      </c>
      <c r="F8" s="63">
        <v>432</v>
      </c>
      <c r="G8" s="120">
        <v>170</v>
      </c>
      <c r="H8" s="120">
        <v>189</v>
      </c>
      <c r="I8" s="140">
        <f>SUM(G8:H8)</f>
        <v>359</v>
      </c>
      <c r="J8" s="97">
        <f>(I8/F8)</f>
        <v>0.8310185185185185</v>
      </c>
      <c r="K8" s="122">
        <v>345</v>
      </c>
      <c r="L8" s="97">
        <f>(K8/I8)</f>
        <v>0.9610027855153204</v>
      </c>
      <c r="M8" s="122">
        <v>4</v>
      </c>
      <c r="N8" s="97">
        <f>(M8/I8)</f>
        <v>0.011142061281337047</v>
      </c>
      <c r="O8" s="122">
        <v>10</v>
      </c>
      <c r="P8" s="97">
        <f>(O8/I8)</f>
        <v>0.027855153203342618</v>
      </c>
      <c r="Q8" s="125">
        <v>0</v>
      </c>
      <c r="R8" s="126">
        <v>106</v>
      </c>
      <c r="S8" s="87">
        <f>(R8/$K8)</f>
        <v>0.3072463768115942</v>
      </c>
      <c r="T8" s="118">
        <v>15</v>
      </c>
      <c r="U8" s="89">
        <f>(T8/$K8)</f>
        <v>0.043478260869565216</v>
      </c>
      <c r="V8" s="133">
        <v>3</v>
      </c>
      <c r="W8" s="89">
        <f>(V8/$K8)</f>
        <v>0.008695652173913044</v>
      </c>
      <c r="X8" s="133">
        <v>11</v>
      </c>
      <c r="Y8" s="89">
        <f>(X8/$K8)</f>
        <v>0.03188405797101449</v>
      </c>
      <c r="Z8" s="133">
        <v>86</v>
      </c>
      <c r="AA8" s="91">
        <f>(Z8/$K8)</f>
        <v>0.2492753623188406</v>
      </c>
      <c r="AB8" s="118">
        <v>117</v>
      </c>
      <c r="AC8" s="89">
        <f>(AB8/$K8)</f>
        <v>0.3391304347826087</v>
      </c>
      <c r="AD8" s="126">
        <v>0</v>
      </c>
      <c r="AE8" s="93">
        <f>(AD8/$K8)</f>
        <v>0</v>
      </c>
      <c r="AF8" s="133">
        <v>0</v>
      </c>
      <c r="AG8" s="89">
        <f>(AF8/$K8)</f>
        <v>0</v>
      </c>
      <c r="AH8" s="138">
        <v>0</v>
      </c>
      <c r="AI8" s="89">
        <f>(AH8/$K8)</f>
        <v>0</v>
      </c>
      <c r="AJ8" s="133">
        <v>5</v>
      </c>
      <c r="AK8" s="95">
        <f>(AJ8/$K8)</f>
        <v>0.014492753623188406</v>
      </c>
      <c r="AL8" s="133">
        <v>0</v>
      </c>
      <c r="AM8" s="89">
        <f>(AL8/$K8)</f>
        <v>0</v>
      </c>
      <c r="AN8" s="133">
        <v>2</v>
      </c>
      <c r="AO8" s="95">
        <f>(AN8/$K8)</f>
        <v>0.005797101449275362</v>
      </c>
      <c r="AP8" s="126">
        <v>0</v>
      </c>
      <c r="AQ8" s="93">
        <f>(AP8/$K8)</f>
        <v>0</v>
      </c>
      <c r="AR8" s="133">
        <v>0</v>
      </c>
      <c r="AS8" s="89">
        <f>(AR8/$K8)</f>
        <v>0</v>
      </c>
      <c r="AU8" s="31" t="b">
        <f aca="true" t="shared" si="0" ref="AU8:AU39">IF(I8=AX8,TRUE,FALSE)</f>
        <v>1</v>
      </c>
      <c r="AV8" s="31" t="b">
        <f aca="true" t="shared" si="1" ref="AV8:AV39">IF(K8=AY8,TRUE,FALSE)</f>
        <v>1</v>
      </c>
      <c r="AW8" s="38"/>
      <c r="AX8" s="34">
        <f>SUM(K8,M8,O8,Q8)</f>
        <v>359</v>
      </c>
      <c r="AY8" s="34">
        <f>SUM(R8,T8,V8,X8,Z8,AB8,AD8,AF8,AH8,AJ8,AL8,AN8,AP8,AR8)</f>
        <v>345</v>
      </c>
      <c r="AZ8" s="34">
        <f>SUM(R8,T8)</f>
        <v>121</v>
      </c>
      <c r="BA8" s="34">
        <f>SUM(Z8,AB8)</f>
        <v>203</v>
      </c>
    </row>
    <row r="9" spans="1:53" s="18" customFormat="1" ht="49.5" customHeight="1">
      <c r="A9" s="16">
        <v>2</v>
      </c>
      <c r="B9" s="17" t="s">
        <v>1</v>
      </c>
      <c r="C9" s="66">
        <v>1</v>
      </c>
      <c r="D9" s="62">
        <v>1</v>
      </c>
      <c r="E9" s="62">
        <f aca="true" t="shared" si="2" ref="E9:E72">IF(I9&lt;&gt;0,F9,0)</f>
        <v>339</v>
      </c>
      <c r="F9" s="62">
        <v>339</v>
      </c>
      <c r="G9" s="119">
        <v>138</v>
      </c>
      <c r="H9" s="119">
        <v>147</v>
      </c>
      <c r="I9" s="67">
        <f aca="true" t="shared" si="3" ref="I9:I72">SUM(G9:H9)</f>
        <v>285</v>
      </c>
      <c r="J9" s="98">
        <f aca="true" t="shared" si="4" ref="J9:J72">(I9/F9)</f>
        <v>0.8407079646017699</v>
      </c>
      <c r="K9" s="123">
        <v>276</v>
      </c>
      <c r="L9" s="98">
        <f aca="true" t="shared" si="5" ref="L9:L72">(K9/I9)</f>
        <v>0.968421052631579</v>
      </c>
      <c r="M9" s="123">
        <v>2</v>
      </c>
      <c r="N9" s="98">
        <f aca="true" t="shared" si="6" ref="N9:N72">(M9/I9)</f>
        <v>0.007017543859649123</v>
      </c>
      <c r="O9" s="123">
        <v>7</v>
      </c>
      <c r="P9" s="98">
        <f aca="true" t="shared" si="7" ref="P9:P72">(O9/I9)</f>
        <v>0.02456140350877193</v>
      </c>
      <c r="Q9" s="127">
        <v>0</v>
      </c>
      <c r="R9" s="128">
        <v>85</v>
      </c>
      <c r="S9" s="88">
        <f>(R9/$K9)</f>
        <v>0.3079710144927536</v>
      </c>
      <c r="T9" s="119">
        <v>15</v>
      </c>
      <c r="U9" s="90">
        <f aca="true" t="shared" si="8" ref="U9:U72">(T9/$K9)</f>
        <v>0.05434782608695652</v>
      </c>
      <c r="V9" s="131">
        <v>2</v>
      </c>
      <c r="W9" s="90">
        <f aca="true" t="shared" si="9" ref="W9:W72">(V9/$K9)</f>
        <v>0.007246376811594203</v>
      </c>
      <c r="X9" s="131">
        <v>13</v>
      </c>
      <c r="Y9" s="90">
        <f aca="true" t="shared" si="10" ref="Y9:Y72">(X9/$K9)</f>
        <v>0.04710144927536232</v>
      </c>
      <c r="Z9" s="131">
        <v>50</v>
      </c>
      <c r="AA9" s="92">
        <f aca="true" t="shared" si="11" ref="AA9:AA72">(Z9/$K9)</f>
        <v>0.18115942028985507</v>
      </c>
      <c r="AB9" s="119">
        <v>91</v>
      </c>
      <c r="AC9" s="90">
        <f aca="true" t="shared" si="12" ref="AC9:AC72">(AB9/$K9)</f>
        <v>0.32971014492753625</v>
      </c>
      <c r="AD9" s="128">
        <v>3</v>
      </c>
      <c r="AE9" s="94">
        <f aca="true" t="shared" si="13" ref="AE9:AE72">(AD9/$K9)</f>
        <v>0.010869565217391304</v>
      </c>
      <c r="AF9" s="131">
        <v>2</v>
      </c>
      <c r="AG9" s="90">
        <f aca="true" t="shared" si="14" ref="AG9:AG72">(AF9/$K9)</f>
        <v>0.007246376811594203</v>
      </c>
      <c r="AH9" s="139">
        <v>1</v>
      </c>
      <c r="AI9" s="90">
        <f aca="true" t="shared" si="15" ref="AI9:AI72">(AH9/$K9)</f>
        <v>0.0036231884057971015</v>
      </c>
      <c r="AJ9" s="131">
        <v>4</v>
      </c>
      <c r="AK9" s="96">
        <f aca="true" t="shared" si="16" ref="AK9:AK72">(AJ9/$K9)</f>
        <v>0.014492753623188406</v>
      </c>
      <c r="AL9" s="131">
        <v>2</v>
      </c>
      <c r="AM9" s="90">
        <f aca="true" t="shared" si="17" ref="AM9:AM72">(AL9/$K9)</f>
        <v>0.007246376811594203</v>
      </c>
      <c r="AN9" s="131">
        <v>8</v>
      </c>
      <c r="AO9" s="96">
        <f aca="true" t="shared" si="18" ref="AO9:AO72">(AN9/$K9)</f>
        <v>0.028985507246376812</v>
      </c>
      <c r="AP9" s="128">
        <v>0</v>
      </c>
      <c r="AQ9" s="94">
        <f aca="true" t="shared" si="19" ref="AQ9:AQ72">(AP9/$K9)</f>
        <v>0</v>
      </c>
      <c r="AR9" s="131">
        <v>0</v>
      </c>
      <c r="AS9" s="90">
        <f aca="true" t="shared" si="20" ref="AS9:AS72">(AR9/$K9)</f>
        <v>0</v>
      </c>
      <c r="AU9" s="31" t="b">
        <f t="shared" si="0"/>
        <v>1</v>
      </c>
      <c r="AV9" s="31" t="b">
        <f t="shared" si="1"/>
        <v>1</v>
      </c>
      <c r="AW9" s="39"/>
      <c r="AX9" s="34">
        <f aca="true" t="shared" si="21" ref="AX9:AX72">SUM(K9,M9,O9,Q9)</f>
        <v>285</v>
      </c>
      <c r="AY9" s="34">
        <f aca="true" t="shared" si="22" ref="AY9:AY72">SUM(R9,T9,V9,X9,Z9,AB9,AD9,AF9,AH9,AJ9,AL9,AN9,AP9,AR9)</f>
        <v>276</v>
      </c>
      <c r="AZ9" s="34">
        <f aca="true" t="shared" si="23" ref="AZ9:AZ72">SUM(R9,T9)</f>
        <v>100</v>
      </c>
      <c r="BA9" s="34">
        <f aca="true" t="shared" si="24" ref="BA9:BA72">SUM(Z9,AB9)</f>
        <v>141</v>
      </c>
    </row>
    <row r="10" spans="1:53" s="19" customFormat="1" ht="49.5" customHeight="1">
      <c r="A10" s="13">
        <v>3</v>
      </c>
      <c r="B10" s="14" t="s">
        <v>2</v>
      </c>
      <c r="C10" s="64">
        <v>2</v>
      </c>
      <c r="D10" s="63">
        <v>2</v>
      </c>
      <c r="E10" s="63">
        <f t="shared" si="2"/>
        <v>1577</v>
      </c>
      <c r="F10" s="63">
        <v>1577</v>
      </c>
      <c r="G10" s="118">
        <v>629</v>
      </c>
      <c r="H10" s="118">
        <v>727</v>
      </c>
      <c r="I10" s="65">
        <f t="shared" si="3"/>
        <v>1356</v>
      </c>
      <c r="J10" s="97">
        <f t="shared" si="4"/>
        <v>0.859860494610019</v>
      </c>
      <c r="K10" s="122">
        <v>1322</v>
      </c>
      <c r="L10" s="97">
        <f t="shared" si="5"/>
        <v>0.9749262536873157</v>
      </c>
      <c r="M10" s="122">
        <v>11</v>
      </c>
      <c r="N10" s="97">
        <f t="shared" si="6"/>
        <v>0.008112094395280236</v>
      </c>
      <c r="O10" s="122">
        <v>23</v>
      </c>
      <c r="P10" s="97">
        <f t="shared" si="7"/>
        <v>0.01696165191740413</v>
      </c>
      <c r="Q10" s="125">
        <v>0</v>
      </c>
      <c r="R10" s="126">
        <v>396</v>
      </c>
      <c r="S10" s="87">
        <f aca="true" t="shared" si="25" ref="S10:S73">(R10/$K10)</f>
        <v>0.29954614220877457</v>
      </c>
      <c r="T10" s="118">
        <v>49</v>
      </c>
      <c r="U10" s="89">
        <f t="shared" si="8"/>
        <v>0.037065052950075644</v>
      </c>
      <c r="V10" s="133">
        <v>5</v>
      </c>
      <c r="W10" s="89">
        <f t="shared" si="9"/>
        <v>0.0037821482602118004</v>
      </c>
      <c r="X10" s="133">
        <v>64</v>
      </c>
      <c r="Y10" s="89">
        <f t="shared" si="10"/>
        <v>0.048411497730711045</v>
      </c>
      <c r="Z10" s="133">
        <v>231</v>
      </c>
      <c r="AA10" s="91">
        <f t="shared" si="11"/>
        <v>0.17473524962178516</v>
      </c>
      <c r="AB10" s="118">
        <v>487</v>
      </c>
      <c r="AC10" s="89">
        <f t="shared" si="12"/>
        <v>0.36838124054462934</v>
      </c>
      <c r="AD10" s="126">
        <v>6</v>
      </c>
      <c r="AE10" s="93">
        <f t="shared" si="13"/>
        <v>0.0045385779122541605</v>
      </c>
      <c r="AF10" s="133">
        <v>4</v>
      </c>
      <c r="AG10" s="89">
        <f t="shared" si="14"/>
        <v>0.0030257186081694403</v>
      </c>
      <c r="AH10" s="138">
        <v>5</v>
      </c>
      <c r="AI10" s="89">
        <f t="shared" si="15"/>
        <v>0.0037821482602118004</v>
      </c>
      <c r="AJ10" s="133">
        <v>30</v>
      </c>
      <c r="AK10" s="95">
        <f t="shared" si="16"/>
        <v>0.0226928895612708</v>
      </c>
      <c r="AL10" s="133">
        <v>7</v>
      </c>
      <c r="AM10" s="89">
        <f t="shared" si="17"/>
        <v>0.00529500756429652</v>
      </c>
      <c r="AN10" s="133">
        <v>37</v>
      </c>
      <c r="AO10" s="95">
        <f t="shared" si="18"/>
        <v>0.02798789712556732</v>
      </c>
      <c r="AP10" s="126">
        <v>1</v>
      </c>
      <c r="AQ10" s="93">
        <f t="shared" si="19"/>
        <v>0.0007564296520423601</v>
      </c>
      <c r="AR10" s="133">
        <v>0</v>
      </c>
      <c r="AS10" s="89">
        <f t="shared" si="20"/>
        <v>0</v>
      </c>
      <c r="AU10" s="31" t="b">
        <f t="shared" si="0"/>
        <v>1</v>
      </c>
      <c r="AV10" s="31" t="b">
        <f t="shared" si="1"/>
        <v>1</v>
      </c>
      <c r="AW10" s="40"/>
      <c r="AX10" s="34">
        <f t="shared" si="21"/>
        <v>1356</v>
      </c>
      <c r="AY10" s="34">
        <f t="shared" si="22"/>
        <v>1322</v>
      </c>
      <c r="AZ10" s="34">
        <f t="shared" si="23"/>
        <v>445</v>
      </c>
      <c r="BA10" s="34">
        <f t="shared" si="24"/>
        <v>718</v>
      </c>
    </row>
    <row r="11" spans="1:53" s="19" customFormat="1" ht="49.5" customHeight="1">
      <c r="A11" s="16">
        <v>4</v>
      </c>
      <c r="B11" s="17" t="s">
        <v>3</v>
      </c>
      <c r="C11" s="66">
        <v>1</v>
      </c>
      <c r="D11" s="62">
        <v>1</v>
      </c>
      <c r="E11" s="62">
        <f t="shared" si="2"/>
        <v>201</v>
      </c>
      <c r="F11" s="62">
        <v>201</v>
      </c>
      <c r="G11" s="119">
        <v>74</v>
      </c>
      <c r="H11" s="119">
        <v>75</v>
      </c>
      <c r="I11" s="67">
        <f t="shared" si="3"/>
        <v>149</v>
      </c>
      <c r="J11" s="98">
        <f t="shared" si="4"/>
        <v>0.7412935323383084</v>
      </c>
      <c r="K11" s="123">
        <v>131</v>
      </c>
      <c r="L11" s="98">
        <f t="shared" si="5"/>
        <v>0.8791946308724832</v>
      </c>
      <c r="M11" s="123">
        <v>3</v>
      </c>
      <c r="N11" s="98">
        <f t="shared" si="6"/>
        <v>0.020134228187919462</v>
      </c>
      <c r="O11" s="123">
        <v>15</v>
      </c>
      <c r="P11" s="98">
        <f t="shared" si="7"/>
        <v>0.10067114093959731</v>
      </c>
      <c r="Q11" s="127">
        <v>0</v>
      </c>
      <c r="R11" s="128">
        <v>29</v>
      </c>
      <c r="S11" s="88">
        <f t="shared" si="25"/>
        <v>0.22137404580152673</v>
      </c>
      <c r="T11" s="119">
        <v>5</v>
      </c>
      <c r="U11" s="90">
        <f t="shared" si="8"/>
        <v>0.03816793893129771</v>
      </c>
      <c r="V11" s="131">
        <v>3</v>
      </c>
      <c r="W11" s="90">
        <f t="shared" si="9"/>
        <v>0.022900763358778626</v>
      </c>
      <c r="X11" s="131">
        <v>9</v>
      </c>
      <c r="Y11" s="90">
        <f t="shared" si="10"/>
        <v>0.06870229007633588</v>
      </c>
      <c r="Z11" s="131">
        <v>29</v>
      </c>
      <c r="AA11" s="92">
        <f t="shared" si="11"/>
        <v>0.22137404580152673</v>
      </c>
      <c r="AB11" s="119">
        <v>41</v>
      </c>
      <c r="AC11" s="90">
        <f t="shared" si="12"/>
        <v>0.31297709923664124</v>
      </c>
      <c r="AD11" s="128">
        <v>1</v>
      </c>
      <c r="AE11" s="94">
        <f t="shared" si="13"/>
        <v>0.007633587786259542</v>
      </c>
      <c r="AF11" s="131">
        <v>0</v>
      </c>
      <c r="AG11" s="90">
        <f t="shared" si="14"/>
        <v>0</v>
      </c>
      <c r="AH11" s="139">
        <v>2</v>
      </c>
      <c r="AI11" s="90">
        <f t="shared" si="15"/>
        <v>0.015267175572519083</v>
      </c>
      <c r="AJ11" s="131">
        <v>2</v>
      </c>
      <c r="AK11" s="96">
        <f t="shared" si="16"/>
        <v>0.015267175572519083</v>
      </c>
      <c r="AL11" s="131">
        <v>0</v>
      </c>
      <c r="AM11" s="90">
        <f t="shared" si="17"/>
        <v>0</v>
      </c>
      <c r="AN11" s="131">
        <v>9</v>
      </c>
      <c r="AO11" s="96">
        <f t="shared" si="18"/>
        <v>0.06870229007633588</v>
      </c>
      <c r="AP11" s="128">
        <v>0</v>
      </c>
      <c r="AQ11" s="94">
        <f t="shared" si="19"/>
        <v>0</v>
      </c>
      <c r="AR11" s="131">
        <v>1</v>
      </c>
      <c r="AS11" s="90">
        <f t="shared" si="20"/>
        <v>0.007633587786259542</v>
      </c>
      <c r="AU11" s="31" t="b">
        <f t="shared" si="0"/>
        <v>1</v>
      </c>
      <c r="AV11" s="31" t="b">
        <f t="shared" si="1"/>
        <v>1</v>
      </c>
      <c r="AW11" s="40"/>
      <c r="AX11" s="34">
        <f t="shared" si="21"/>
        <v>149</v>
      </c>
      <c r="AY11" s="34">
        <f t="shared" si="22"/>
        <v>131</v>
      </c>
      <c r="AZ11" s="34">
        <f t="shared" si="23"/>
        <v>34</v>
      </c>
      <c r="BA11" s="34">
        <f t="shared" si="24"/>
        <v>70</v>
      </c>
    </row>
    <row r="12" spans="1:53" s="19" customFormat="1" ht="49.5" customHeight="1">
      <c r="A12" s="13">
        <v>5</v>
      </c>
      <c r="B12" s="14" t="s">
        <v>4</v>
      </c>
      <c r="C12" s="64">
        <v>1</v>
      </c>
      <c r="D12" s="63">
        <v>1</v>
      </c>
      <c r="E12" s="63">
        <f t="shared" si="2"/>
        <v>83</v>
      </c>
      <c r="F12" s="63">
        <v>83</v>
      </c>
      <c r="G12" s="118">
        <v>33</v>
      </c>
      <c r="H12" s="118">
        <v>30</v>
      </c>
      <c r="I12" s="65">
        <f t="shared" si="3"/>
        <v>63</v>
      </c>
      <c r="J12" s="97">
        <f t="shared" si="4"/>
        <v>0.7590361445783133</v>
      </c>
      <c r="K12" s="122">
        <v>61</v>
      </c>
      <c r="L12" s="97">
        <f t="shared" si="5"/>
        <v>0.9682539682539683</v>
      </c>
      <c r="M12" s="122">
        <v>1</v>
      </c>
      <c r="N12" s="97">
        <f t="shared" si="6"/>
        <v>0.015873015873015872</v>
      </c>
      <c r="O12" s="122">
        <v>1</v>
      </c>
      <c r="P12" s="97">
        <f t="shared" si="7"/>
        <v>0.015873015873015872</v>
      </c>
      <c r="Q12" s="125">
        <v>0</v>
      </c>
      <c r="R12" s="126">
        <v>14</v>
      </c>
      <c r="S12" s="87">
        <f t="shared" si="25"/>
        <v>0.22950819672131148</v>
      </c>
      <c r="T12" s="118">
        <v>1</v>
      </c>
      <c r="U12" s="89">
        <f t="shared" si="8"/>
        <v>0.01639344262295082</v>
      </c>
      <c r="V12" s="133">
        <v>1</v>
      </c>
      <c r="W12" s="89">
        <f t="shared" si="9"/>
        <v>0.01639344262295082</v>
      </c>
      <c r="X12" s="133">
        <v>2</v>
      </c>
      <c r="Y12" s="89">
        <f t="shared" si="10"/>
        <v>0.03278688524590164</v>
      </c>
      <c r="Z12" s="133">
        <v>13</v>
      </c>
      <c r="AA12" s="91">
        <f t="shared" si="11"/>
        <v>0.21311475409836064</v>
      </c>
      <c r="AB12" s="118">
        <v>20</v>
      </c>
      <c r="AC12" s="89">
        <f t="shared" si="12"/>
        <v>0.32786885245901637</v>
      </c>
      <c r="AD12" s="126">
        <v>1</v>
      </c>
      <c r="AE12" s="93">
        <f t="shared" si="13"/>
        <v>0.01639344262295082</v>
      </c>
      <c r="AF12" s="133">
        <v>0</v>
      </c>
      <c r="AG12" s="89">
        <f t="shared" si="14"/>
        <v>0</v>
      </c>
      <c r="AH12" s="138">
        <v>1</v>
      </c>
      <c r="AI12" s="89">
        <f t="shared" si="15"/>
        <v>0.01639344262295082</v>
      </c>
      <c r="AJ12" s="133">
        <v>0</v>
      </c>
      <c r="AK12" s="95">
        <f t="shared" si="16"/>
        <v>0</v>
      </c>
      <c r="AL12" s="133">
        <v>2</v>
      </c>
      <c r="AM12" s="89">
        <f t="shared" si="17"/>
        <v>0.03278688524590164</v>
      </c>
      <c r="AN12" s="133">
        <v>6</v>
      </c>
      <c r="AO12" s="95">
        <f t="shared" si="18"/>
        <v>0.09836065573770492</v>
      </c>
      <c r="AP12" s="126">
        <v>0</v>
      </c>
      <c r="AQ12" s="93">
        <f t="shared" si="19"/>
        <v>0</v>
      </c>
      <c r="AR12" s="133">
        <v>0</v>
      </c>
      <c r="AS12" s="89">
        <f t="shared" si="20"/>
        <v>0</v>
      </c>
      <c r="AU12" s="31" t="b">
        <f t="shared" si="0"/>
        <v>1</v>
      </c>
      <c r="AV12" s="31" t="b">
        <f t="shared" si="1"/>
        <v>1</v>
      </c>
      <c r="AW12" s="40"/>
      <c r="AX12" s="34">
        <f t="shared" si="21"/>
        <v>63</v>
      </c>
      <c r="AY12" s="34">
        <f t="shared" si="22"/>
        <v>61</v>
      </c>
      <c r="AZ12" s="34">
        <f t="shared" si="23"/>
        <v>15</v>
      </c>
      <c r="BA12" s="34">
        <f t="shared" si="24"/>
        <v>33</v>
      </c>
    </row>
    <row r="13" spans="1:53" s="18" customFormat="1" ht="49.5" customHeight="1">
      <c r="A13" s="16">
        <v>6</v>
      </c>
      <c r="B13" s="17" t="s">
        <v>5</v>
      </c>
      <c r="C13" s="66">
        <v>2</v>
      </c>
      <c r="D13" s="62">
        <v>2</v>
      </c>
      <c r="E13" s="68">
        <f t="shared" si="2"/>
        <v>719</v>
      </c>
      <c r="F13" s="68">
        <v>719</v>
      </c>
      <c r="G13" s="161">
        <v>309</v>
      </c>
      <c r="H13" s="161">
        <v>322</v>
      </c>
      <c r="I13" s="142">
        <f t="shared" si="3"/>
        <v>631</v>
      </c>
      <c r="J13" s="98">
        <f t="shared" si="4"/>
        <v>0.8776077885952712</v>
      </c>
      <c r="K13" s="123">
        <v>615</v>
      </c>
      <c r="L13" s="98">
        <f t="shared" si="5"/>
        <v>0.9746434231378764</v>
      </c>
      <c r="M13" s="123">
        <v>6</v>
      </c>
      <c r="N13" s="98">
        <f t="shared" si="6"/>
        <v>0.009508716323296355</v>
      </c>
      <c r="O13" s="123">
        <v>10</v>
      </c>
      <c r="P13" s="98">
        <f t="shared" si="7"/>
        <v>0.01584786053882726</v>
      </c>
      <c r="Q13" s="127">
        <v>0</v>
      </c>
      <c r="R13" s="128">
        <v>149</v>
      </c>
      <c r="S13" s="88">
        <f t="shared" si="25"/>
        <v>0.24227642276422764</v>
      </c>
      <c r="T13" s="119">
        <v>9</v>
      </c>
      <c r="U13" s="90">
        <f t="shared" si="8"/>
        <v>0.014634146341463415</v>
      </c>
      <c r="V13" s="131">
        <v>2</v>
      </c>
      <c r="W13" s="90">
        <f t="shared" si="9"/>
        <v>0.0032520325203252032</v>
      </c>
      <c r="X13" s="131">
        <v>9</v>
      </c>
      <c r="Y13" s="90">
        <f t="shared" si="10"/>
        <v>0.014634146341463415</v>
      </c>
      <c r="Z13" s="131">
        <v>161</v>
      </c>
      <c r="AA13" s="92">
        <f t="shared" si="11"/>
        <v>0.26178861788617885</v>
      </c>
      <c r="AB13" s="119">
        <v>260</v>
      </c>
      <c r="AC13" s="90">
        <f t="shared" si="12"/>
        <v>0.42276422764227645</v>
      </c>
      <c r="AD13" s="128">
        <v>3</v>
      </c>
      <c r="AE13" s="94">
        <f t="shared" si="13"/>
        <v>0.004878048780487805</v>
      </c>
      <c r="AF13" s="131">
        <v>1</v>
      </c>
      <c r="AG13" s="90">
        <f t="shared" si="14"/>
        <v>0.0016260162601626016</v>
      </c>
      <c r="AH13" s="139">
        <v>3</v>
      </c>
      <c r="AI13" s="90">
        <f t="shared" si="15"/>
        <v>0.004878048780487805</v>
      </c>
      <c r="AJ13" s="131">
        <v>7</v>
      </c>
      <c r="AK13" s="96">
        <f t="shared" si="16"/>
        <v>0.011382113821138212</v>
      </c>
      <c r="AL13" s="131">
        <v>2</v>
      </c>
      <c r="AM13" s="90">
        <f t="shared" si="17"/>
        <v>0.0032520325203252032</v>
      </c>
      <c r="AN13" s="131">
        <v>9</v>
      </c>
      <c r="AO13" s="96">
        <f t="shared" si="18"/>
        <v>0.014634146341463415</v>
      </c>
      <c r="AP13" s="128">
        <v>0</v>
      </c>
      <c r="AQ13" s="94">
        <f t="shared" si="19"/>
        <v>0</v>
      </c>
      <c r="AR13" s="131">
        <v>0</v>
      </c>
      <c r="AS13" s="90">
        <f t="shared" si="20"/>
        <v>0</v>
      </c>
      <c r="AU13" s="31" t="b">
        <f t="shared" si="0"/>
        <v>1</v>
      </c>
      <c r="AV13" s="31" t="b">
        <f t="shared" si="1"/>
        <v>1</v>
      </c>
      <c r="AW13" s="39"/>
      <c r="AX13" s="34">
        <f t="shared" si="21"/>
        <v>631</v>
      </c>
      <c r="AY13" s="34">
        <f t="shared" si="22"/>
        <v>615</v>
      </c>
      <c r="AZ13" s="34">
        <f t="shared" si="23"/>
        <v>158</v>
      </c>
      <c r="BA13" s="34">
        <f t="shared" si="24"/>
        <v>421</v>
      </c>
    </row>
    <row r="14" spans="1:53" s="19" customFormat="1" ht="49.5" customHeight="1">
      <c r="A14" s="13">
        <v>7</v>
      </c>
      <c r="B14" s="14" t="s">
        <v>6</v>
      </c>
      <c r="C14" s="64">
        <v>1</v>
      </c>
      <c r="D14" s="63">
        <v>1</v>
      </c>
      <c r="E14" s="63">
        <f t="shared" si="2"/>
        <v>435</v>
      </c>
      <c r="F14" s="63">
        <v>435</v>
      </c>
      <c r="G14" s="120">
        <v>175</v>
      </c>
      <c r="H14" s="120">
        <v>148</v>
      </c>
      <c r="I14" s="140">
        <f t="shared" si="3"/>
        <v>323</v>
      </c>
      <c r="J14" s="97">
        <f t="shared" si="4"/>
        <v>0.7425287356321839</v>
      </c>
      <c r="K14" s="122">
        <v>315</v>
      </c>
      <c r="L14" s="97">
        <f t="shared" si="5"/>
        <v>0.9752321981424149</v>
      </c>
      <c r="M14" s="122">
        <v>3</v>
      </c>
      <c r="N14" s="97">
        <f t="shared" si="6"/>
        <v>0.009287925696594427</v>
      </c>
      <c r="O14" s="122">
        <v>5</v>
      </c>
      <c r="P14" s="97">
        <f t="shared" si="7"/>
        <v>0.015479876160990712</v>
      </c>
      <c r="Q14" s="125">
        <v>0</v>
      </c>
      <c r="R14" s="126">
        <v>53</v>
      </c>
      <c r="S14" s="87">
        <f t="shared" si="25"/>
        <v>0.16825396825396827</v>
      </c>
      <c r="T14" s="118">
        <v>5</v>
      </c>
      <c r="U14" s="89">
        <f t="shared" si="8"/>
        <v>0.015873015873015872</v>
      </c>
      <c r="V14" s="133">
        <v>3</v>
      </c>
      <c r="W14" s="89">
        <f t="shared" si="9"/>
        <v>0.009523809523809525</v>
      </c>
      <c r="X14" s="133">
        <v>9</v>
      </c>
      <c r="Y14" s="89">
        <f t="shared" si="10"/>
        <v>0.02857142857142857</v>
      </c>
      <c r="Z14" s="133">
        <v>129</v>
      </c>
      <c r="AA14" s="91">
        <f t="shared" si="11"/>
        <v>0.4095238095238095</v>
      </c>
      <c r="AB14" s="118">
        <v>104</v>
      </c>
      <c r="AC14" s="89">
        <f t="shared" si="12"/>
        <v>0.33015873015873015</v>
      </c>
      <c r="AD14" s="126">
        <v>2</v>
      </c>
      <c r="AE14" s="93">
        <f t="shared" si="13"/>
        <v>0.006349206349206349</v>
      </c>
      <c r="AF14" s="133">
        <v>1</v>
      </c>
      <c r="AG14" s="89">
        <f t="shared" si="14"/>
        <v>0.0031746031746031746</v>
      </c>
      <c r="AH14" s="138">
        <v>4</v>
      </c>
      <c r="AI14" s="89">
        <f t="shared" si="15"/>
        <v>0.012698412698412698</v>
      </c>
      <c r="AJ14" s="133">
        <v>1</v>
      </c>
      <c r="AK14" s="95">
        <f t="shared" si="16"/>
        <v>0.0031746031746031746</v>
      </c>
      <c r="AL14" s="133">
        <v>0</v>
      </c>
      <c r="AM14" s="89">
        <f t="shared" si="17"/>
        <v>0</v>
      </c>
      <c r="AN14" s="133">
        <v>4</v>
      </c>
      <c r="AO14" s="95">
        <f t="shared" si="18"/>
        <v>0.012698412698412698</v>
      </c>
      <c r="AP14" s="126">
        <v>0</v>
      </c>
      <c r="AQ14" s="93">
        <f t="shared" si="19"/>
        <v>0</v>
      </c>
      <c r="AR14" s="133">
        <v>0</v>
      </c>
      <c r="AS14" s="89">
        <f t="shared" si="20"/>
        <v>0</v>
      </c>
      <c r="AU14" s="31" t="b">
        <f t="shared" si="0"/>
        <v>1</v>
      </c>
      <c r="AV14" s="31" t="b">
        <f t="shared" si="1"/>
        <v>1</v>
      </c>
      <c r="AW14" s="40"/>
      <c r="AX14" s="34">
        <f t="shared" si="21"/>
        <v>323</v>
      </c>
      <c r="AY14" s="34">
        <f t="shared" si="22"/>
        <v>315</v>
      </c>
      <c r="AZ14" s="34">
        <f t="shared" si="23"/>
        <v>58</v>
      </c>
      <c r="BA14" s="34">
        <f t="shared" si="24"/>
        <v>233</v>
      </c>
    </row>
    <row r="15" spans="1:53" s="18" customFormat="1" ht="49.5" customHeight="1">
      <c r="A15" s="16">
        <v>8</v>
      </c>
      <c r="B15" s="17" t="s">
        <v>7</v>
      </c>
      <c r="C15" s="66">
        <v>5</v>
      </c>
      <c r="D15" s="62">
        <v>5</v>
      </c>
      <c r="E15" s="62">
        <f t="shared" si="2"/>
        <v>3696</v>
      </c>
      <c r="F15" s="62">
        <v>3696</v>
      </c>
      <c r="G15" s="119">
        <v>1455</v>
      </c>
      <c r="H15" s="119">
        <v>1576</v>
      </c>
      <c r="I15" s="67">
        <f t="shared" si="3"/>
        <v>3031</v>
      </c>
      <c r="J15" s="98">
        <f t="shared" si="4"/>
        <v>0.8200757575757576</v>
      </c>
      <c r="K15" s="123">
        <v>2946</v>
      </c>
      <c r="L15" s="98">
        <f t="shared" si="5"/>
        <v>0.9719564500164962</v>
      </c>
      <c r="M15" s="123">
        <v>19</v>
      </c>
      <c r="N15" s="98">
        <f t="shared" si="6"/>
        <v>0.006268558231606731</v>
      </c>
      <c r="O15" s="123">
        <v>66</v>
      </c>
      <c r="P15" s="98">
        <f t="shared" si="7"/>
        <v>0.021774991751897062</v>
      </c>
      <c r="Q15" s="127">
        <v>0</v>
      </c>
      <c r="R15" s="128">
        <v>930</v>
      </c>
      <c r="S15" s="88">
        <f t="shared" si="25"/>
        <v>0.31568228105906315</v>
      </c>
      <c r="T15" s="119">
        <v>93</v>
      </c>
      <c r="U15" s="90">
        <f t="shared" si="8"/>
        <v>0.031568228105906315</v>
      </c>
      <c r="V15" s="131">
        <v>17</v>
      </c>
      <c r="W15" s="90">
        <f t="shared" si="9"/>
        <v>0.005770536320434488</v>
      </c>
      <c r="X15" s="131">
        <v>85</v>
      </c>
      <c r="Y15" s="90">
        <f t="shared" si="10"/>
        <v>0.02885268160217244</v>
      </c>
      <c r="Z15" s="131">
        <v>515</v>
      </c>
      <c r="AA15" s="92">
        <f t="shared" si="11"/>
        <v>0.1748133061778683</v>
      </c>
      <c r="AB15" s="119">
        <v>1123</v>
      </c>
      <c r="AC15" s="90">
        <f t="shared" si="12"/>
        <v>0.3811948404616429</v>
      </c>
      <c r="AD15" s="128">
        <v>13</v>
      </c>
      <c r="AE15" s="94">
        <f t="shared" si="13"/>
        <v>0.004412763068567549</v>
      </c>
      <c r="AF15" s="131">
        <v>17</v>
      </c>
      <c r="AG15" s="90">
        <f t="shared" si="14"/>
        <v>0.005770536320434488</v>
      </c>
      <c r="AH15" s="139">
        <v>6</v>
      </c>
      <c r="AI15" s="90">
        <f t="shared" si="15"/>
        <v>0.002036659877800407</v>
      </c>
      <c r="AJ15" s="131">
        <v>46</v>
      </c>
      <c r="AK15" s="96">
        <f t="shared" si="16"/>
        <v>0.015614392396469789</v>
      </c>
      <c r="AL15" s="131">
        <v>10</v>
      </c>
      <c r="AM15" s="90">
        <f t="shared" si="17"/>
        <v>0.0033944331296673455</v>
      </c>
      <c r="AN15" s="131">
        <v>79</v>
      </c>
      <c r="AO15" s="96">
        <f t="shared" si="18"/>
        <v>0.02681602172437203</v>
      </c>
      <c r="AP15" s="128">
        <v>9</v>
      </c>
      <c r="AQ15" s="94">
        <f t="shared" si="19"/>
        <v>0.003054989816700611</v>
      </c>
      <c r="AR15" s="131">
        <v>3</v>
      </c>
      <c r="AS15" s="90">
        <f t="shared" si="20"/>
        <v>0.0010183299389002036</v>
      </c>
      <c r="AU15" s="31" t="b">
        <f t="shared" si="0"/>
        <v>1</v>
      </c>
      <c r="AV15" s="31" t="b">
        <f t="shared" si="1"/>
        <v>1</v>
      </c>
      <c r="AW15" s="39"/>
      <c r="AX15" s="34">
        <f t="shared" si="21"/>
        <v>3031</v>
      </c>
      <c r="AY15" s="34">
        <f t="shared" si="22"/>
        <v>2946</v>
      </c>
      <c r="AZ15" s="34">
        <f t="shared" si="23"/>
        <v>1023</v>
      </c>
      <c r="BA15" s="34">
        <f t="shared" si="24"/>
        <v>1638</v>
      </c>
    </row>
    <row r="16" spans="1:53" s="19" customFormat="1" ht="49.5" customHeight="1">
      <c r="A16" s="13">
        <v>9</v>
      </c>
      <c r="B16" s="14" t="s">
        <v>8</v>
      </c>
      <c r="C16" s="64">
        <v>1</v>
      </c>
      <c r="D16" s="63">
        <v>1</v>
      </c>
      <c r="E16" s="63">
        <f t="shared" si="2"/>
        <v>554</v>
      </c>
      <c r="F16" s="63">
        <v>554</v>
      </c>
      <c r="G16" s="118">
        <v>212</v>
      </c>
      <c r="H16" s="118">
        <v>231</v>
      </c>
      <c r="I16" s="65">
        <f t="shared" si="3"/>
        <v>443</v>
      </c>
      <c r="J16" s="97">
        <f t="shared" si="4"/>
        <v>0.7996389891696751</v>
      </c>
      <c r="K16" s="122">
        <v>436</v>
      </c>
      <c r="L16" s="97">
        <f t="shared" si="5"/>
        <v>0.9841986455981941</v>
      </c>
      <c r="M16" s="122">
        <v>2</v>
      </c>
      <c r="N16" s="97">
        <f t="shared" si="6"/>
        <v>0.004514672686230248</v>
      </c>
      <c r="O16" s="122">
        <v>5</v>
      </c>
      <c r="P16" s="97">
        <f t="shared" si="7"/>
        <v>0.011286681715575621</v>
      </c>
      <c r="Q16" s="125">
        <v>0</v>
      </c>
      <c r="R16" s="126">
        <v>90</v>
      </c>
      <c r="S16" s="87">
        <f t="shared" si="25"/>
        <v>0.20642201834862386</v>
      </c>
      <c r="T16" s="118">
        <v>13</v>
      </c>
      <c r="U16" s="89">
        <f t="shared" si="8"/>
        <v>0.02981651376146789</v>
      </c>
      <c r="V16" s="133">
        <v>1</v>
      </c>
      <c r="W16" s="89">
        <f t="shared" si="9"/>
        <v>0.0022935779816513763</v>
      </c>
      <c r="X16" s="133">
        <v>14</v>
      </c>
      <c r="Y16" s="89">
        <f t="shared" si="10"/>
        <v>0.03211009174311927</v>
      </c>
      <c r="Z16" s="133">
        <v>119</v>
      </c>
      <c r="AA16" s="91">
        <f t="shared" si="11"/>
        <v>0.27293577981651373</v>
      </c>
      <c r="AB16" s="118">
        <v>176</v>
      </c>
      <c r="AC16" s="89">
        <f t="shared" si="12"/>
        <v>0.4036697247706422</v>
      </c>
      <c r="AD16" s="126">
        <v>2</v>
      </c>
      <c r="AE16" s="93">
        <f t="shared" si="13"/>
        <v>0.0045871559633027525</v>
      </c>
      <c r="AF16" s="133">
        <v>0</v>
      </c>
      <c r="AG16" s="89">
        <f t="shared" si="14"/>
        <v>0</v>
      </c>
      <c r="AH16" s="138">
        <v>1</v>
      </c>
      <c r="AI16" s="89">
        <f t="shared" si="15"/>
        <v>0.0022935779816513763</v>
      </c>
      <c r="AJ16" s="133">
        <v>6</v>
      </c>
      <c r="AK16" s="95">
        <f t="shared" si="16"/>
        <v>0.013761467889908258</v>
      </c>
      <c r="AL16" s="133">
        <v>1</v>
      </c>
      <c r="AM16" s="89">
        <f t="shared" si="17"/>
        <v>0.0022935779816513763</v>
      </c>
      <c r="AN16" s="133">
        <v>12</v>
      </c>
      <c r="AO16" s="95">
        <f t="shared" si="18"/>
        <v>0.027522935779816515</v>
      </c>
      <c r="AP16" s="126">
        <v>1</v>
      </c>
      <c r="AQ16" s="93">
        <f t="shared" si="19"/>
        <v>0.0022935779816513763</v>
      </c>
      <c r="AR16" s="133">
        <v>0</v>
      </c>
      <c r="AS16" s="89">
        <f t="shared" si="20"/>
        <v>0</v>
      </c>
      <c r="AU16" s="31" t="b">
        <f t="shared" si="0"/>
        <v>1</v>
      </c>
      <c r="AV16" s="31" t="b">
        <f t="shared" si="1"/>
        <v>1</v>
      </c>
      <c r="AW16" s="40"/>
      <c r="AX16" s="34">
        <f t="shared" si="21"/>
        <v>443</v>
      </c>
      <c r="AY16" s="34">
        <f t="shared" si="22"/>
        <v>436</v>
      </c>
      <c r="AZ16" s="34">
        <f t="shared" si="23"/>
        <v>103</v>
      </c>
      <c r="BA16" s="34">
        <f t="shared" si="24"/>
        <v>295</v>
      </c>
    </row>
    <row r="17" spans="1:53" s="18" customFormat="1" ht="49.5" customHeight="1">
      <c r="A17" s="16">
        <v>10</v>
      </c>
      <c r="B17" s="17" t="s">
        <v>9</v>
      </c>
      <c r="C17" s="66">
        <v>1</v>
      </c>
      <c r="D17" s="62">
        <v>1</v>
      </c>
      <c r="E17" s="62">
        <f t="shared" si="2"/>
        <v>402</v>
      </c>
      <c r="F17" s="62">
        <v>402</v>
      </c>
      <c r="G17" s="141">
        <v>159</v>
      </c>
      <c r="H17" s="141">
        <v>176</v>
      </c>
      <c r="I17" s="142">
        <f t="shared" si="3"/>
        <v>335</v>
      </c>
      <c r="J17" s="98">
        <f t="shared" si="4"/>
        <v>0.8333333333333334</v>
      </c>
      <c r="K17" s="123">
        <v>323</v>
      </c>
      <c r="L17" s="98">
        <f t="shared" si="5"/>
        <v>0.9641791044776119</v>
      </c>
      <c r="M17" s="123">
        <v>5</v>
      </c>
      <c r="N17" s="98">
        <f t="shared" si="6"/>
        <v>0.014925373134328358</v>
      </c>
      <c r="O17" s="123">
        <v>7</v>
      </c>
      <c r="P17" s="98">
        <f>(O17/I17)</f>
        <v>0.020895522388059702</v>
      </c>
      <c r="Q17" s="127">
        <v>0</v>
      </c>
      <c r="R17" s="128">
        <v>87</v>
      </c>
      <c r="S17" s="88">
        <f t="shared" si="25"/>
        <v>0.2693498452012384</v>
      </c>
      <c r="T17" s="119">
        <v>4</v>
      </c>
      <c r="U17" s="90">
        <f t="shared" si="8"/>
        <v>0.01238390092879257</v>
      </c>
      <c r="V17" s="131">
        <v>1</v>
      </c>
      <c r="W17" s="90">
        <f t="shared" si="9"/>
        <v>0.0030959752321981426</v>
      </c>
      <c r="X17" s="131">
        <v>9</v>
      </c>
      <c r="Y17" s="90">
        <f t="shared" si="10"/>
        <v>0.02786377708978328</v>
      </c>
      <c r="Z17" s="131">
        <v>56</v>
      </c>
      <c r="AA17" s="92">
        <f t="shared" si="11"/>
        <v>0.17337461300309598</v>
      </c>
      <c r="AB17" s="119">
        <v>149</v>
      </c>
      <c r="AC17" s="90">
        <f t="shared" si="12"/>
        <v>0.4613003095975232</v>
      </c>
      <c r="AD17" s="128">
        <v>2</v>
      </c>
      <c r="AE17" s="94">
        <f t="shared" si="13"/>
        <v>0.006191950464396285</v>
      </c>
      <c r="AF17" s="131">
        <v>0</v>
      </c>
      <c r="AG17" s="90">
        <f t="shared" si="14"/>
        <v>0</v>
      </c>
      <c r="AH17" s="139">
        <v>2</v>
      </c>
      <c r="AI17" s="90">
        <f t="shared" si="15"/>
        <v>0.006191950464396285</v>
      </c>
      <c r="AJ17" s="131">
        <v>4</v>
      </c>
      <c r="AK17" s="96">
        <f t="shared" si="16"/>
        <v>0.01238390092879257</v>
      </c>
      <c r="AL17" s="131">
        <v>1</v>
      </c>
      <c r="AM17" s="90">
        <f t="shared" si="17"/>
        <v>0.0030959752321981426</v>
      </c>
      <c r="AN17" s="131">
        <v>8</v>
      </c>
      <c r="AO17" s="96">
        <f t="shared" si="18"/>
        <v>0.02476780185758514</v>
      </c>
      <c r="AP17" s="128">
        <v>0</v>
      </c>
      <c r="AQ17" s="94">
        <f t="shared" si="19"/>
        <v>0</v>
      </c>
      <c r="AR17" s="131">
        <v>0</v>
      </c>
      <c r="AS17" s="90">
        <f t="shared" si="20"/>
        <v>0</v>
      </c>
      <c r="AU17" s="31" t="b">
        <f t="shared" si="0"/>
        <v>1</v>
      </c>
      <c r="AV17" s="31" t="b">
        <f t="shared" si="1"/>
        <v>1</v>
      </c>
      <c r="AW17" s="39"/>
      <c r="AX17" s="34">
        <f t="shared" si="21"/>
        <v>335</v>
      </c>
      <c r="AY17" s="34">
        <f t="shared" si="22"/>
        <v>323</v>
      </c>
      <c r="AZ17" s="34">
        <f t="shared" si="23"/>
        <v>91</v>
      </c>
      <c r="BA17" s="34">
        <f t="shared" si="24"/>
        <v>205</v>
      </c>
    </row>
    <row r="18" spans="1:53" s="19" customFormat="1" ht="49.5" customHeight="1">
      <c r="A18" s="13">
        <v>11</v>
      </c>
      <c r="B18" s="14" t="s">
        <v>10</v>
      </c>
      <c r="C18" s="64">
        <v>3</v>
      </c>
      <c r="D18" s="63">
        <v>3</v>
      </c>
      <c r="E18" s="63">
        <f t="shared" si="2"/>
        <v>1115</v>
      </c>
      <c r="F18" s="63">
        <v>1115</v>
      </c>
      <c r="G18" s="118">
        <v>434</v>
      </c>
      <c r="H18" s="118">
        <v>428</v>
      </c>
      <c r="I18" s="65">
        <f t="shared" si="3"/>
        <v>862</v>
      </c>
      <c r="J18" s="97">
        <f t="shared" si="4"/>
        <v>0.7730941704035874</v>
      </c>
      <c r="K18" s="122">
        <v>838</v>
      </c>
      <c r="L18" s="97">
        <f t="shared" si="5"/>
        <v>0.9721577726218097</v>
      </c>
      <c r="M18" s="122">
        <v>13</v>
      </c>
      <c r="N18" s="97">
        <f t="shared" si="6"/>
        <v>0.015081206496519721</v>
      </c>
      <c r="O18" s="122">
        <v>11</v>
      </c>
      <c r="P18" s="97">
        <f t="shared" si="7"/>
        <v>0.012761020881670533</v>
      </c>
      <c r="Q18" s="125">
        <v>0</v>
      </c>
      <c r="R18" s="126">
        <v>246</v>
      </c>
      <c r="S18" s="87">
        <f t="shared" si="25"/>
        <v>0.2935560859188544</v>
      </c>
      <c r="T18" s="118">
        <v>21</v>
      </c>
      <c r="U18" s="89">
        <f t="shared" si="8"/>
        <v>0.025059665871121718</v>
      </c>
      <c r="V18" s="133">
        <v>2</v>
      </c>
      <c r="W18" s="89">
        <f t="shared" si="9"/>
        <v>0.002386634844868735</v>
      </c>
      <c r="X18" s="133">
        <v>20</v>
      </c>
      <c r="Y18" s="89">
        <f t="shared" si="10"/>
        <v>0.02386634844868735</v>
      </c>
      <c r="Z18" s="133">
        <v>186</v>
      </c>
      <c r="AA18" s="91">
        <f t="shared" si="11"/>
        <v>0.22195704057279236</v>
      </c>
      <c r="AB18" s="118">
        <v>297</v>
      </c>
      <c r="AC18" s="89">
        <f t="shared" si="12"/>
        <v>0.35441527446300713</v>
      </c>
      <c r="AD18" s="126">
        <v>3</v>
      </c>
      <c r="AE18" s="93">
        <f t="shared" si="13"/>
        <v>0.003579952267303103</v>
      </c>
      <c r="AF18" s="133">
        <v>5</v>
      </c>
      <c r="AG18" s="89">
        <f t="shared" si="14"/>
        <v>0.0059665871121718375</v>
      </c>
      <c r="AH18" s="138">
        <v>2</v>
      </c>
      <c r="AI18" s="89">
        <f t="shared" si="15"/>
        <v>0.002386634844868735</v>
      </c>
      <c r="AJ18" s="133">
        <v>19</v>
      </c>
      <c r="AK18" s="95">
        <f t="shared" si="16"/>
        <v>0.022673031026252982</v>
      </c>
      <c r="AL18" s="133">
        <v>4</v>
      </c>
      <c r="AM18" s="89">
        <f t="shared" si="17"/>
        <v>0.00477326968973747</v>
      </c>
      <c r="AN18" s="133">
        <v>31</v>
      </c>
      <c r="AO18" s="95">
        <f t="shared" si="18"/>
        <v>0.03699284009546539</v>
      </c>
      <c r="AP18" s="126">
        <v>2</v>
      </c>
      <c r="AQ18" s="93">
        <f t="shared" si="19"/>
        <v>0.002386634844868735</v>
      </c>
      <c r="AR18" s="133">
        <v>0</v>
      </c>
      <c r="AS18" s="89">
        <f t="shared" si="20"/>
        <v>0</v>
      </c>
      <c r="AU18" s="31" t="b">
        <f t="shared" si="0"/>
        <v>1</v>
      </c>
      <c r="AV18" s="31" t="b">
        <f t="shared" si="1"/>
        <v>1</v>
      </c>
      <c r="AW18" s="40"/>
      <c r="AX18" s="34">
        <f t="shared" si="21"/>
        <v>862</v>
      </c>
      <c r="AY18" s="34">
        <f t="shared" si="22"/>
        <v>838</v>
      </c>
      <c r="AZ18" s="34">
        <f t="shared" si="23"/>
        <v>267</v>
      </c>
      <c r="BA18" s="34">
        <f t="shared" si="24"/>
        <v>483</v>
      </c>
    </row>
    <row r="19" spans="1:53" s="18" customFormat="1" ht="49.5" customHeight="1">
      <c r="A19" s="16">
        <v>12</v>
      </c>
      <c r="B19" s="17" t="s">
        <v>11</v>
      </c>
      <c r="C19" s="66">
        <v>2</v>
      </c>
      <c r="D19" s="62">
        <v>2</v>
      </c>
      <c r="E19" s="62">
        <f t="shared" si="2"/>
        <v>228</v>
      </c>
      <c r="F19" s="62">
        <v>228</v>
      </c>
      <c r="G19" s="119">
        <v>101</v>
      </c>
      <c r="H19" s="119">
        <v>82</v>
      </c>
      <c r="I19" s="67">
        <f t="shared" si="3"/>
        <v>183</v>
      </c>
      <c r="J19" s="98">
        <f t="shared" si="4"/>
        <v>0.8026315789473685</v>
      </c>
      <c r="K19" s="123">
        <v>177</v>
      </c>
      <c r="L19" s="98">
        <f t="shared" si="5"/>
        <v>0.9672131147540983</v>
      </c>
      <c r="M19" s="123">
        <v>2</v>
      </c>
      <c r="N19" s="98">
        <f t="shared" si="6"/>
        <v>0.01092896174863388</v>
      </c>
      <c r="O19" s="123">
        <v>3</v>
      </c>
      <c r="P19" s="98">
        <f t="shared" si="7"/>
        <v>0.01639344262295082</v>
      </c>
      <c r="Q19" s="127">
        <v>1</v>
      </c>
      <c r="R19" s="128">
        <v>22</v>
      </c>
      <c r="S19" s="88">
        <f t="shared" si="25"/>
        <v>0.12429378531073447</v>
      </c>
      <c r="T19" s="119">
        <v>2</v>
      </c>
      <c r="U19" s="90">
        <f t="shared" si="8"/>
        <v>0.011299435028248588</v>
      </c>
      <c r="V19" s="131">
        <v>1</v>
      </c>
      <c r="W19" s="90">
        <f t="shared" si="9"/>
        <v>0.005649717514124294</v>
      </c>
      <c r="X19" s="131">
        <v>8</v>
      </c>
      <c r="Y19" s="90">
        <f t="shared" si="10"/>
        <v>0.04519774011299435</v>
      </c>
      <c r="Z19" s="131">
        <v>61</v>
      </c>
      <c r="AA19" s="92">
        <f t="shared" si="11"/>
        <v>0.3446327683615819</v>
      </c>
      <c r="AB19" s="119">
        <v>72</v>
      </c>
      <c r="AC19" s="90">
        <f t="shared" si="12"/>
        <v>0.4067796610169492</v>
      </c>
      <c r="AD19" s="128">
        <v>0</v>
      </c>
      <c r="AE19" s="94">
        <f t="shared" si="13"/>
        <v>0</v>
      </c>
      <c r="AF19" s="131">
        <v>3</v>
      </c>
      <c r="AG19" s="90">
        <f t="shared" si="14"/>
        <v>0.01694915254237288</v>
      </c>
      <c r="AH19" s="139">
        <v>1</v>
      </c>
      <c r="AI19" s="90">
        <f t="shared" si="15"/>
        <v>0.005649717514124294</v>
      </c>
      <c r="AJ19" s="131">
        <v>3</v>
      </c>
      <c r="AK19" s="96">
        <f t="shared" si="16"/>
        <v>0.01694915254237288</v>
      </c>
      <c r="AL19" s="131">
        <v>1</v>
      </c>
      <c r="AM19" s="90">
        <f t="shared" si="17"/>
        <v>0.005649717514124294</v>
      </c>
      <c r="AN19" s="131">
        <v>3</v>
      </c>
      <c r="AO19" s="96">
        <f t="shared" si="18"/>
        <v>0.01694915254237288</v>
      </c>
      <c r="AP19" s="128">
        <v>0</v>
      </c>
      <c r="AQ19" s="94">
        <f t="shared" si="19"/>
        <v>0</v>
      </c>
      <c r="AR19" s="131">
        <v>0</v>
      </c>
      <c r="AS19" s="90">
        <f t="shared" si="20"/>
        <v>0</v>
      </c>
      <c r="AU19" s="31" t="b">
        <f t="shared" si="0"/>
        <v>1</v>
      </c>
      <c r="AV19" s="31" t="b">
        <f t="shared" si="1"/>
        <v>1</v>
      </c>
      <c r="AW19" s="39"/>
      <c r="AX19" s="34">
        <f t="shared" si="21"/>
        <v>183</v>
      </c>
      <c r="AY19" s="34">
        <f t="shared" si="22"/>
        <v>177</v>
      </c>
      <c r="AZ19" s="34">
        <f t="shared" si="23"/>
        <v>24</v>
      </c>
      <c r="BA19" s="34">
        <f t="shared" si="24"/>
        <v>133</v>
      </c>
    </row>
    <row r="20" spans="1:53" s="19" customFormat="1" ht="49.5" customHeight="1">
      <c r="A20" s="20">
        <v>13</v>
      </c>
      <c r="B20" s="21" t="s">
        <v>12</v>
      </c>
      <c r="C20" s="70">
        <v>1</v>
      </c>
      <c r="D20" s="69">
        <v>1</v>
      </c>
      <c r="E20" s="69">
        <f t="shared" si="2"/>
        <v>517</v>
      </c>
      <c r="F20" s="69">
        <v>517</v>
      </c>
      <c r="G20" s="164">
        <v>217</v>
      </c>
      <c r="H20" s="164">
        <v>213</v>
      </c>
      <c r="I20" s="165">
        <f t="shared" si="3"/>
        <v>430</v>
      </c>
      <c r="J20" s="97">
        <f t="shared" si="4"/>
        <v>0.8317214700193424</v>
      </c>
      <c r="K20" s="124">
        <v>415</v>
      </c>
      <c r="L20" s="97">
        <f t="shared" si="5"/>
        <v>0.9651162790697675</v>
      </c>
      <c r="M20" s="124">
        <v>3</v>
      </c>
      <c r="N20" s="97">
        <f t="shared" si="6"/>
        <v>0.0069767441860465115</v>
      </c>
      <c r="O20" s="124">
        <v>12</v>
      </c>
      <c r="P20" s="97">
        <f t="shared" si="7"/>
        <v>0.027906976744186046</v>
      </c>
      <c r="Q20" s="129">
        <v>0</v>
      </c>
      <c r="R20" s="126">
        <v>54</v>
      </c>
      <c r="S20" s="87">
        <f t="shared" si="25"/>
        <v>0.13012048192771083</v>
      </c>
      <c r="T20" s="118">
        <v>12</v>
      </c>
      <c r="U20" s="89">
        <f t="shared" si="8"/>
        <v>0.02891566265060241</v>
      </c>
      <c r="V20" s="133">
        <v>3</v>
      </c>
      <c r="W20" s="89">
        <f t="shared" si="9"/>
        <v>0.007228915662650603</v>
      </c>
      <c r="X20" s="133">
        <v>9</v>
      </c>
      <c r="Y20" s="89">
        <f t="shared" si="10"/>
        <v>0.021686746987951807</v>
      </c>
      <c r="Z20" s="133">
        <v>124</v>
      </c>
      <c r="AA20" s="91">
        <f t="shared" si="11"/>
        <v>0.2987951807228916</v>
      </c>
      <c r="AB20" s="118">
        <v>193</v>
      </c>
      <c r="AC20" s="89">
        <f t="shared" si="12"/>
        <v>0.4650602409638554</v>
      </c>
      <c r="AD20" s="126">
        <v>1</v>
      </c>
      <c r="AE20" s="93">
        <f t="shared" si="13"/>
        <v>0.0024096385542168677</v>
      </c>
      <c r="AF20" s="133">
        <v>1</v>
      </c>
      <c r="AG20" s="89">
        <f t="shared" si="14"/>
        <v>0.0024096385542168677</v>
      </c>
      <c r="AH20" s="138">
        <v>2</v>
      </c>
      <c r="AI20" s="89">
        <f t="shared" si="15"/>
        <v>0.004819277108433735</v>
      </c>
      <c r="AJ20" s="133">
        <v>8</v>
      </c>
      <c r="AK20" s="95">
        <f t="shared" si="16"/>
        <v>0.01927710843373494</v>
      </c>
      <c r="AL20" s="133">
        <v>4</v>
      </c>
      <c r="AM20" s="89">
        <f t="shared" si="17"/>
        <v>0.00963855421686747</v>
      </c>
      <c r="AN20" s="133">
        <v>4</v>
      </c>
      <c r="AO20" s="95">
        <f t="shared" si="18"/>
        <v>0.00963855421686747</v>
      </c>
      <c r="AP20" s="126">
        <v>0</v>
      </c>
      <c r="AQ20" s="93">
        <f t="shared" si="19"/>
        <v>0</v>
      </c>
      <c r="AR20" s="133">
        <v>0</v>
      </c>
      <c r="AS20" s="89">
        <f t="shared" si="20"/>
        <v>0</v>
      </c>
      <c r="AU20" s="31" t="b">
        <f t="shared" si="0"/>
        <v>1</v>
      </c>
      <c r="AV20" s="31" t="b">
        <f t="shared" si="1"/>
        <v>1</v>
      </c>
      <c r="AW20" s="40"/>
      <c r="AX20" s="34">
        <f t="shared" si="21"/>
        <v>430</v>
      </c>
      <c r="AY20" s="34">
        <f t="shared" si="22"/>
        <v>415</v>
      </c>
      <c r="AZ20" s="34">
        <f t="shared" si="23"/>
        <v>66</v>
      </c>
      <c r="BA20" s="34">
        <f t="shared" si="24"/>
        <v>317</v>
      </c>
    </row>
    <row r="21" spans="1:53" s="18" customFormat="1" ht="49.5" customHeight="1">
      <c r="A21" s="16">
        <v>14</v>
      </c>
      <c r="B21" s="17" t="s">
        <v>13</v>
      </c>
      <c r="C21" s="66">
        <v>2</v>
      </c>
      <c r="D21" s="62">
        <v>2</v>
      </c>
      <c r="E21" s="62">
        <f t="shared" si="2"/>
        <v>582</v>
      </c>
      <c r="F21" s="62">
        <v>582</v>
      </c>
      <c r="G21" s="119">
        <v>273</v>
      </c>
      <c r="H21" s="119">
        <v>243</v>
      </c>
      <c r="I21" s="67">
        <f t="shared" si="3"/>
        <v>516</v>
      </c>
      <c r="J21" s="98">
        <f t="shared" si="4"/>
        <v>0.8865979381443299</v>
      </c>
      <c r="K21" s="123">
        <v>476</v>
      </c>
      <c r="L21" s="98">
        <f t="shared" si="5"/>
        <v>0.9224806201550387</v>
      </c>
      <c r="M21" s="123">
        <v>18</v>
      </c>
      <c r="N21" s="98">
        <f t="shared" si="6"/>
        <v>0.03488372093023256</v>
      </c>
      <c r="O21" s="123">
        <v>22</v>
      </c>
      <c r="P21" s="98">
        <f t="shared" si="7"/>
        <v>0.04263565891472868</v>
      </c>
      <c r="Q21" s="127">
        <v>0</v>
      </c>
      <c r="R21" s="128">
        <v>135</v>
      </c>
      <c r="S21" s="88">
        <f t="shared" si="25"/>
        <v>0.28361344537815125</v>
      </c>
      <c r="T21" s="119">
        <v>11</v>
      </c>
      <c r="U21" s="90">
        <f t="shared" si="8"/>
        <v>0.023109243697478993</v>
      </c>
      <c r="V21" s="131">
        <v>4</v>
      </c>
      <c r="W21" s="90">
        <f t="shared" si="9"/>
        <v>0.008403361344537815</v>
      </c>
      <c r="X21" s="131">
        <v>18</v>
      </c>
      <c r="Y21" s="90">
        <f t="shared" si="10"/>
        <v>0.037815126050420166</v>
      </c>
      <c r="Z21" s="131">
        <v>128</v>
      </c>
      <c r="AA21" s="92">
        <f t="shared" si="11"/>
        <v>0.2689075630252101</v>
      </c>
      <c r="AB21" s="119">
        <v>155</v>
      </c>
      <c r="AC21" s="90">
        <f t="shared" si="12"/>
        <v>0.32563025210084034</v>
      </c>
      <c r="AD21" s="128">
        <v>2</v>
      </c>
      <c r="AE21" s="94">
        <f t="shared" si="13"/>
        <v>0.004201680672268907</v>
      </c>
      <c r="AF21" s="131">
        <v>1</v>
      </c>
      <c r="AG21" s="90">
        <f t="shared" si="14"/>
        <v>0.0021008403361344537</v>
      </c>
      <c r="AH21" s="139">
        <v>2</v>
      </c>
      <c r="AI21" s="90">
        <f t="shared" si="15"/>
        <v>0.004201680672268907</v>
      </c>
      <c r="AJ21" s="131">
        <v>10</v>
      </c>
      <c r="AK21" s="96">
        <f t="shared" si="16"/>
        <v>0.02100840336134454</v>
      </c>
      <c r="AL21" s="131">
        <v>1</v>
      </c>
      <c r="AM21" s="90">
        <f t="shared" si="17"/>
        <v>0.0021008403361344537</v>
      </c>
      <c r="AN21" s="131">
        <v>8</v>
      </c>
      <c r="AO21" s="96">
        <f t="shared" si="18"/>
        <v>0.01680672268907563</v>
      </c>
      <c r="AP21" s="128">
        <v>1</v>
      </c>
      <c r="AQ21" s="94">
        <f t="shared" si="19"/>
        <v>0.0021008403361344537</v>
      </c>
      <c r="AR21" s="131">
        <v>0</v>
      </c>
      <c r="AS21" s="90">
        <f t="shared" si="20"/>
        <v>0</v>
      </c>
      <c r="AU21" s="31" t="b">
        <f t="shared" si="0"/>
        <v>1</v>
      </c>
      <c r="AV21" s="31" t="b">
        <f t="shared" si="1"/>
        <v>1</v>
      </c>
      <c r="AW21" s="39"/>
      <c r="AX21" s="34">
        <f t="shared" si="21"/>
        <v>516</v>
      </c>
      <c r="AY21" s="34">
        <f t="shared" si="22"/>
        <v>476</v>
      </c>
      <c r="AZ21" s="34">
        <f t="shared" si="23"/>
        <v>146</v>
      </c>
      <c r="BA21" s="34">
        <f t="shared" si="24"/>
        <v>283</v>
      </c>
    </row>
    <row r="22" spans="1:53" s="19" customFormat="1" ht="49.5" customHeight="1">
      <c r="A22" s="13">
        <v>15</v>
      </c>
      <c r="B22" s="14" t="s">
        <v>14</v>
      </c>
      <c r="C22" s="64">
        <v>3</v>
      </c>
      <c r="D22" s="63">
        <v>3</v>
      </c>
      <c r="E22" s="63">
        <f t="shared" si="2"/>
        <v>1231</v>
      </c>
      <c r="F22" s="63">
        <v>1231</v>
      </c>
      <c r="G22" s="118">
        <v>550</v>
      </c>
      <c r="H22" s="118">
        <v>571</v>
      </c>
      <c r="I22" s="65">
        <f t="shared" si="3"/>
        <v>1121</v>
      </c>
      <c r="J22" s="97">
        <f t="shared" si="4"/>
        <v>0.9106417546709992</v>
      </c>
      <c r="K22" s="122">
        <v>1075</v>
      </c>
      <c r="L22" s="97">
        <f t="shared" si="5"/>
        <v>0.9589652096342551</v>
      </c>
      <c r="M22" s="122">
        <v>5</v>
      </c>
      <c r="N22" s="97">
        <f t="shared" si="6"/>
        <v>0.0044603033006244425</v>
      </c>
      <c r="O22" s="122">
        <v>41</v>
      </c>
      <c r="P22" s="97">
        <f t="shared" si="7"/>
        <v>0.036574487065120426</v>
      </c>
      <c r="Q22" s="125">
        <v>0</v>
      </c>
      <c r="R22" s="126">
        <v>310</v>
      </c>
      <c r="S22" s="87">
        <f t="shared" si="25"/>
        <v>0.28837209302325584</v>
      </c>
      <c r="T22" s="118">
        <v>39</v>
      </c>
      <c r="U22" s="89">
        <f t="shared" si="8"/>
        <v>0.03627906976744186</v>
      </c>
      <c r="V22" s="133">
        <v>13</v>
      </c>
      <c r="W22" s="89">
        <f t="shared" si="9"/>
        <v>0.012093023255813953</v>
      </c>
      <c r="X22" s="133">
        <v>32</v>
      </c>
      <c r="Y22" s="89">
        <f t="shared" si="10"/>
        <v>0.029767441860465118</v>
      </c>
      <c r="Z22" s="133">
        <v>209</v>
      </c>
      <c r="AA22" s="91">
        <f t="shared" si="11"/>
        <v>0.19441860465116279</v>
      </c>
      <c r="AB22" s="118">
        <v>397</v>
      </c>
      <c r="AC22" s="89">
        <f t="shared" si="12"/>
        <v>0.36930232558139536</v>
      </c>
      <c r="AD22" s="126">
        <v>6</v>
      </c>
      <c r="AE22" s="93">
        <f t="shared" si="13"/>
        <v>0.005581395348837209</v>
      </c>
      <c r="AF22" s="133">
        <v>9</v>
      </c>
      <c r="AG22" s="89">
        <f t="shared" si="14"/>
        <v>0.008372093023255815</v>
      </c>
      <c r="AH22" s="138">
        <v>1</v>
      </c>
      <c r="AI22" s="89">
        <f t="shared" si="15"/>
        <v>0.0009302325581395349</v>
      </c>
      <c r="AJ22" s="133">
        <v>21</v>
      </c>
      <c r="AK22" s="95">
        <f t="shared" si="16"/>
        <v>0.01953488372093023</v>
      </c>
      <c r="AL22" s="133">
        <v>4</v>
      </c>
      <c r="AM22" s="89">
        <f t="shared" si="17"/>
        <v>0.0037209302325581397</v>
      </c>
      <c r="AN22" s="133">
        <v>32</v>
      </c>
      <c r="AO22" s="95">
        <f t="shared" si="18"/>
        <v>0.029767441860465118</v>
      </c>
      <c r="AP22" s="126">
        <v>1</v>
      </c>
      <c r="AQ22" s="93">
        <f t="shared" si="19"/>
        <v>0.0009302325581395349</v>
      </c>
      <c r="AR22" s="133">
        <v>1</v>
      </c>
      <c r="AS22" s="89">
        <f t="shared" si="20"/>
        <v>0.0009302325581395349</v>
      </c>
      <c r="AU22" s="31" t="b">
        <f t="shared" si="0"/>
        <v>1</v>
      </c>
      <c r="AV22" s="31" t="b">
        <f t="shared" si="1"/>
        <v>1</v>
      </c>
      <c r="AW22" s="40"/>
      <c r="AX22" s="34">
        <f t="shared" si="21"/>
        <v>1121</v>
      </c>
      <c r="AY22" s="34">
        <f t="shared" si="22"/>
        <v>1075</v>
      </c>
      <c r="AZ22" s="34">
        <f t="shared" si="23"/>
        <v>349</v>
      </c>
      <c r="BA22" s="34">
        <f t="shared" si="24"/>
        <v>606</v>
      </c>
    </row>
    <row r="23" spans="1:53" s="18" customFormat="1" ht="49.5" customHeight="1">
      <c r="A23" s="16">
        <v>16</v>
      </c>
      <c r="B23" s="17" t="s">
        <v>15</v>
      </c>
      <c r="C23" s="66">
        <v>2</v>
      </c>
      <c r="D23" s="62">
        <v>2</v>
      </c>
      <c r="E23" s="62">
        <f t="shared" si="2"/>
        <v>765</v>
      </c>
      <c r="F23" s="62">
        <v>765</v>
      </c>
      <c r="G23" s="119">
        <v>285</v>
      </c>
      <c r="H23" s="119">
        <v>302</v>
      </c>
      <c r="I23" s="67">
        <f t="shared" si="3"/>
        <v>587</v>
      </c>
      <c r="J23" s="98">
        <f t="shared" si="4"/>
        <v>0.7673202614379085</v>
      </c>
      <c r="K23" s="123">
        <v>562</v>
      </c>
      <c r="L23" s="98">
        <f t="shared" si="5"/>
        <v>0.9574105621805792</v>
      </c>
      <c r="M23" s="123">
        <v>4</v>
      </c>
      <c r="N23" s="98">
        <f t="shared" si="6"/>
        <v>0.0068143100511073255</v>
      </c>
      <c r="O23" s="123">
        <v>21</v>
      </c>
      <c r="P23" s="98">
        <f t="shared" si="7"/>
        <v>0.03577512776831346</v>
      </c>
      <c r="Q23" s="127">
        <v>0</v>
      </c>
      <c r="R23" s="128">
        <v>166</v>
      </c>
      <c r="S23" s="88">
        <f t="shared" si="25"/>
        <v>0.29537366548042704</v>
      </c>
      <c r="T23" s="134">
        <v>22</v>
      </c>
      <c r="U23" s="90">
        <f t="shared" si="8"/>
        <v>0.03914590747330961</v>
      </c>
      <c r="V23" s="136">
        <v>7</v>
      </c>
      <c r="W23" s="90">
        <f t="shared" si="9"/>
        <v>0.012455516014234875</v>
      </c>
      <c r="X23" s="131">
        <v>19</v>
      </c>
      <c r="Y23" s="90">
        <f t="shared" si="10"/>
        <v>0.033807829181494664</v>
      </c>
      <c r="Z23" s="131">
        <v>95</v>
      </c>
      <c r="AA23" s="92">
        <f t="shared" si="11"/>
        <v>0.16903914590747332</v>
      </c>
      <c r="AB23" s="119">
        <v>211</v>
      </c>
      <c r="AC23" s="90">
        <f t="shared" si="12"/>
        <v>0.37544483985765126</v>
      </c>
      <c r="AD23" s="128">
        <v>1</v>
      </c>
      <c r="AE23" s="94">
        <f t="shared" si="13"/>
        <v>0.0017793594306049821</v>
      </c>
      <c r="AF23" s="136">
        <v>1</v>
      </c>
      <c r="AG23" s="90">
        <f t="shared" si="14"/>
        <v>0.0017793594306049821</v>
      </c>
      <c r="AH23" s="139">
        <v>3</v>
      </c>
      <c r="AI23" s="90">
        <f t="shared" si="15"/>
        <v>0.005338078291814947</v>
      </c>
      <c r="AJ23" s="131">
        <v>15</v>
      </c>
      <c r="AK23" s="96">
        <f t="shared" si="16"/>
        <v>0.026690391459074734</v>
      </c>
      <c r="AL23" s="131">
        <v>2</v>
      </c>
      <c r="AM23" s="90">
        <f t="shared" si="17"/>
        <v>0.0035587188612099642</v>
      </c>
      <c r="AN23" s="131">
        <v>20</v>
      </c>
      <c r="AO23" s="96">
        <f t="shared" si="18"/>
        <v>0.03558718861209965</v>
      </c>
      <c r="AP23" s="128">
        <v>0</v>
      </c>
      <c r="AQ23" s="94">
        <f t="shared" si="19"/>
        <v>0</v>
      </c>
      <c r="AR23" s="131">
        <v>0</v>
      </c>
      <c r="AS23" s="90">
        <f t="shared" si="20"/>
        <v>0</v>
      </c>
      <c r="AU23" s="31" t="b">
        <f t="shared" si="0"/>
        <v>1</v>
      </c>
      <c r="AV23" s="31" t="b">
        <f t="shared" si="1"/>
        <v>1</v>
      </c>
      <c r="AW23" s="39"/>
      <c r="AX23" s="34">
        <f t="shared" si="21"/>
        <v>587</v>
      </c>
      <c r="AY23" s="34">
        <f t="shared" si="22"/>
        <v>562</v>
      </c>
      <c r="AZ23" s="34">
        <f t="shared" si="23"/>
        <v>188</v>
      </c>
      <c r="BA23" s="34">
        <f t="shared" si="24"/>
        <v>306</v>
      </c>
    </row>
    <row r="24" spans="1:53" s="19" customFormat="1" ht="49.5" customHeight="1">
      <c r="A24" s="13">
        <v>17</v>
      </c>
      <c r="B24" s="14" t="s">
        <v>16</v>
      </c>
      <c r="C24" s="64">
        <v>7</v>
      </c>
      <c r="D24" s="63">
        <v>7</v>
      </c>
      <c r="E24" s="63">
        <f t="shared" si="2"/>
        <v>3884</v>
      </c>
      <c r="F24" s="77">
        <v>3884</v>
      </c>
      <c r="G24" s="120">
        <v>1478</v>
      </c>
      <c r="H24" s="120">
        <v>1528</v>
      </c>
      <c r="I24" s="140">
        <f t="shared" si="3"/>
        <v>3006</v>
      </c>
      <c r="J24" s="97">
        <f t="shared" si="4"/>
        <v>0.7739443872296602</v>
      </c>
      <c r="K24" s="122">
        <v>2917</v>
      </c>
      <c r="L24" s="97">
        <f t="shared" si="5"/>
        <v>0.9703925482368596</v>
      </c>
      <c r="M24" s="122">
        <v>27</v>
      </c>
      <c r="N24" s="97">
        <f t="shared" si="6"/>
        <v>0.008982035928143712</v>
      </c>
      <c r="O24" s="122">
        <v>61</v>
      </c>
      <c r="P24" s="97">
        <f t="shared" si="7"/>
        <v>0.020292747837658016</v>
      </c>
      <c r="Q24" s="125">
        <v>1</v>
      </c>
      <c r="R24" s="126">
        <v>752</v>
      </c>
      <c r="S24" s="87">
        <f t="shared" si="25"/>
        <v>0.2577991086732945</v>
      </c>
      <c r="T24" s="118">
        <v>124</v>
      </c>
      <c r="U24" s="89">
        <f t="shared" si="8"/>
        <v>0.04250942749400068</v>
      </c>
      <c r="V24" s="133">
        <v>29</v>
      </c>
      <c r="W24" s="89">
        <f t="shared" si="9"/>
        <v>0.00994172094617758</v>
      </c>
      <c r="X24" s="133">
        <v>129</v>
      </c>
      <c r="Y24" s="89">
        <f t="shared" si="10"/>
        <v>0.04422351731230716</v>
      </c>
      <c r="Z24" s="133">
        <v>505</v>
      </c>
      <c r="AA24" s="91">
        <f t="shared" si="11"/>
        <v>0.1731230716489544</v>
      </c>
      <c r="AB24" s="118">
        <v>1211</v>
      </c>
      <c r="AC24" s="89">
        <f t="shared" si="12"/>
        <v>0.4151525539938293</v>
      </c>
      <c r="AD24" s="126">
        <v>8</v>
      </c>
      <c r="AE24" s="93">
        <f t="shared" si="13"/>
        <v>0.002742543709290367</v>
      </c>
      <c r="AF24" s="133">
        <v>11</v>
      </c>
      <c r="AG24" s="89">
        <f t="shared" si="14"/>
        <v>0.0037709976002742542</v>
      </c>
      <c r="AH24" s="138">
        <v>5</v>
      </c>
      <c r="AI24" s="89">
        <f t="shared" si="15"/>
        <v>0.0017140898183064792</v>
      </c>
      <c r="AJ24" s="133">
        <v>64</v>
      </c>
      <c r="AK24" s="95">
        <f t="shared" si="16"/>
        <v>0.021940349674322936</v>
      </c>
      <c r="AL24" s="133">
        <v>9</v>
      </c>
      <c r="AM24" s="89">
        <f t="shared" si="17"/>
        <v>0.0030853616729516627</v>
      </c>
      <c r="AN24" s="133">
        <v>62</v>
      </c>
      <c r="AO24" s="95">
        <f t="shared" si="18"/>
        <v>0.02125471374700034</v>
      </c>
      <c r="AP24" s="126">
        <v>5</v>
      </c>
      <c r="AQ24" s="93">
        <f t="shared" si="19"/>
        <v>0.0017140898183064792</v>
      </c>
      <c r="AR24" s="133">
        <v>3</v>
      </c>
      <c r="AS24" s="89">
        <f t="shared" si="20"/>
        <v>0.0010284538909838875</v>
      </c>
      <c r="AU24" s="31" t="b">
        <f t="shared" si="0"/>
        <v>1</v>
      </c>
      <c r="AV24" s="31" t="b">
        <f t="shared" si="1"/>
        <v>1</v>
      </c>
      <c r="AW24" s="40"/>
      <c r="AX24" s="34">
        <f t="shared" si="21"/>
        <v>3006</v>
      </c>
      <c r="AY24" s="34">
        <f t="shared" si="22"/>
        <v>2917</v>
      </c>
      <c r="AZ24" s="34">
        <f t="shared" si="23"/>
        <v>876</v>
      </c>
      <c r="BA24" s="34">
        <f t="shared" si="24"/>
        <v>1716</v>
      </c>
    </row>
    <row r="25" spans="1:53" s="18" customFormat="1" ht="49.5" customHeight="1">
      <c r="A25" s="16">
        <v>18</v>
      </c>
      <c r="B25" s="17" t="s">
        <v>17</v>
      </c>
      <c r="C25" s="66">
        <v>1</v>
      </c>
      <c r="D25" s="62">
        <v>1</v>
      </c>
      <c r="E25" s="62">
        <f t="shared" si="2"/>
        <v>138</v>
      </c>
      <c r="F25" s="62">
        <v>138</v>
      </c>
      <c r="G25" s="119">
        <v>62</v>
      </c>
      <c r="H25" s="119">
        <v>50</v>
      </c>
      <c r="I25" s="67">
        <f t="shared" si="3"/>
        <v>112</v>
      </c>
      <c r="J25" s="98">
        <f t="shared" si="4"/>
        <v>0.8115942028985508</v>
      </c>
      <c r="K25" s="123">
        <v>109</v>
      </c>
      <c r="L25" s="98">
        <f t="shared" si="5"/>
        <v>0.9732142857142857</v>
      </c>
      <c r="M25" s="123">
        <v>0</v>
      </c>
      <c r="N25" s="98">
        <f t="shared" si="6"/>
        <v>0</v>
      </c>
      <c r="O25" s="123">
        <v>3</v>
      </c>
      <c r="P25" s="98">
        <f t="shared" si="7"/>
        <v>0.026785714285714284</v>
      </c>
      <c r="Q25" s="127">
        <v>0</v>
      </c>
      <c r="R25" s="128">
        <v>33</v>
      </c>
      <c r="S25" s="88">
        <f t="shared" si="25"/>
        <v>0.30275229357798167</v>
      </c>
      <c r="T25" s="119">
        <v>1</v>
      </c>
      <c r="U25" s="90">
        <f t="shared" si="8"/>
        <v>0.009174311926605505</v>
      </c>
      <c r="V25" s="131">
        <v>0</v>
      </c>
      <c r="W25" s="90">
        <f t="shared" si="9"/>
        <v>0</v>
      </c>
      <c r="X25" s="131">
        <v>9</v>
      </c>
      <c r="Y25" s="90">
        <f t="shared" si="10"/>
        <v>0.08256880733944955</v>
      </c>
      <c r="Z25" s="131">
        <v>18</v>
      </c>
      <c r="AA25" s="92">
        <f t="shared" si="11"/>
        <v>0.1651376146788991</v>
      </c>
      <c r="AB25" s="119">
        <v>42</v>
      </c>
      <c r="AC25" s="90">
        <f t="shared" si="12"/>
        <v>0.3853211009174312</v>
      </c>
      <c r="AD25" s="128">
        <v>0</v>
      </c>
      <c r="AE25" s="94">
        <f t="shared" si="13"/>
        <v>0</v>
      </c>
      <c r="AF25" s="131">
        <v>1</v>
      </c>
      <c r="AG25" s="90">
        <f t="shared" si="14"/>
        <v>0.009174311926605505</v>
      </c>
      <c r="AH25" s="139">
        <v>0</v>
      </c>
      <c r="AI25" s="90">
        <f t="shared" si="15"/>
        <v>0</v>
      </c>
      <c r="AJ25" s="131">
        <v>0</v>
      </c>
      <c r="AK25" s="96">
        <f t="shared" si="16"/>
        <v>0</v>
      </c>
      <c r="AL25" s="131">
        <v>1</v>
      </c>
      <c r="AM25" s="90">
        <f t="shared" si="17"/>
        <v>0.009174311926605505</v>
      </c>
      <c r="AN25" s="131">
        <v>4</v>
      </c>
      <c r="AO25" s="96">
        <f t="shared" si="18"/>
        <v>0.03669724770642202</v>
      </c>
      <c r="AP25" s="128">
        <v>0</v>
      </c>
      <c r="AQ25" s="94">
        <f t="shared" si="19"/>
        <v>0</v>
      </c>
      <c r="AR25" s="131">
        <v>0</v>
      </c>
      <c r="AS25" s="90">
        <f t="shared" si="20"/>
        <v>0</v>
      </c>
      <c r="AU25" s="31" t="b">
        <f t="shared" si="0"/>
        <v>1</v>
      </c>
      <c r="AV25" s="31" t="b">
        <f t="shared" si="1"/>
        <v>1</v>
      </c>
      <c r="AW25" s="39"/>
      <c r="AX25" s="34">
        <f t="shared" si="21"/>
        <v>112</v>
      </c>
      <c r="AY25" s="34">
        <f t="shared" si="22"/>
        <v>109</v>
      </c>
      <c r="AZ25" s="34">
        <f t="shared" si="23"/>
        <v>34</v>
      </c>
      <c r="BA25" s="34">
        <f t="shared" si="24"/>
        <v>60</v>
      </c>
    </row>
    <row r="26" spans="1:53" s="19" customFormat="1" ht="49.5" customHeight="1">
      <c r="A26" s="13">
        <v>19</v>
      </c>
      <c r="B26" s="14" t="s">
        <v>18</v>
      </c>
      <c r="C26" s="64">
        <v>4</v>
      </c>
      <c r="D26" s="63">
        <v>4</v>
      </c>
      <c r="E26" s="63">
        <f t="shared" si="2"/>
        <v>2630</v>
      </c>
      <c r="F26" s="63">
        <v>2630</v>
      </c>
      <c r="G26" s="118">
        <v>1089</v>
      </c>
      <c r="H26" s="118">
        <v>1090</v>
      </c>
      <c r="I26" s="65">
        <f t="shared" si="3"/>
        <v>2179</v>
      </c>
      <c r="J26" s="97">
        <f t="shared" si="4"/>
        <v>0.8285171102661597</v>
      </c>
      <c r="K26" s="122">
        <v>2104</v>
      </c>
      <c r="L26" s="97">
        <f t="shared" si="5"/>
        <v>0.9655805415328133</v>
      </c>
      <c r="M26" s="122">
        <v>13</v>
      </c>
      <c r="N26" s="97">
        <f t="shared" si="6"/>
        <v>0.005966039467645709</v>
      </c>
      <c r="O26" s="122">
        <v>62</v>
      </c>
      <c r="P26" s="97">
        <f t="shared" si="7"/>
        <v>0.028453418999541073</v>
      </c>
      <c r="Q26" s="125">
        <v>0</v>
      </c>
      <c r="R26" s="126">
        <v>742</v>
      </c>
      <c r="S26" s="87">
        <f t="shared" si="25"/>
        <v>0.3526615969581749</v>
      </c>
      <c r="T26" s="118">
        <v>61</v>
      </c>
      <c r="U26" s="89">
        <f t="shared" si="8"/>
        <v>0.02899239543726236</v>
      </c>
      <c r="V26" s="133">
        <v>19</v>
      </c>
      <c r="W26" s="89">
        <f t="shared" si="9"/>
        <v>0.00903041825095057</v>
      </c>
      <c r="X26" s="133">
        <v>70</v>
      </c>
      <c r="Y26" s="89">
        <f t="shared" si="10"/>
        <v>0.03326996197718631</v>
      </c>
      <c r="Z26" s="133">
        <v>328</v>
      </c>
      <c r="AA26" s="91">
        <f t="shared" si="11"/>
        <v>0.155893536121673</v>
      </c>
      <c r="AB26" s="118">
        <v>711</v>
      </c>
      <c r="AC26" s="89">
        <f t="shared" si="12"/>
        <v>0.3379277566539924</v>
      </c>
      <c r="AD26" s="126">
        <v>12</v>
      </c>
      <c r="AE26" s="93">
        <f t="shared" si="13"/>
        <v>0.005703422053231939</v>
      </c>
      <c r="AF26" s="133">
        <v>13</v>
      </c>
      <c r="AG26" s="89">
        <f t="shared" si="14"/>
        <v>0.006178707224334601</v>
      </c>
      <c r="AH26" s="138">
        <v>6</v>
      </c>
      <c r="AI26" s="89">
        <f t="shared" si="15"/>
        <v>0.0028517110266159697</v>
      </c>
      <c r="AJ26" s="133">
        <v>32</v>
      </c>
      <c r="AK26" s="95">
        <f t="shared" si="16"/>
        <v>0.015209125475285171</v>
      </c>
      <c r="AL26" s="133">
        <v>11</v>
      </c>
      <c r="AM26" s="89">
        <f t="shared" si="17"/>
        <v>0.005228136882129277</v>
      </c>
      <c r="AN26" s="133">
        <v>95</v>
      </c>
      <c r="AO26" s="95">
        <f t="shared" si="18"/>
        <v>0.04515209125475285</v>
      </c>
      <c r="AP26" s="126">
        <v>4</v>
      </c>
      <c r="AQ26" s="93">
        <f t="shared" si="19"/>
        <v>0.0019011406844106464</v>
      </c>
      <c r="AR26" s="133">
        <v>0</v>
      </c>
      <c r="AS26" s="89">
        <f t="shared" si="20"/>
        <v>0</v>
      </c>
      <c r="AU26" s="31" t="b">
        <f t="shared" si="0"/>
        <v>1</v>
      </c>
      <c r="AV26" s="31" t="b">
        <f t="shared" si="1"/>
        <v>1</v>
      </c>
      <c r="AW26" s="40"/>
      <c r="AX26" s="34">
        <f t="shared" si="21"/>
        <v>2179</v>
      </c>
      <c r="AY26" s="34">
        <f t="shared" si="22"/>
        <v>2104</v>
      </c>
      <c r="AZ26" s="34">
        <f t="shared" si="23"/>
        <v>803</v>
      </c>
      <c r="BA26" s="34">
        <f t="shared" si="24"/>
        <v>1039</v>
      </c>
    </row>
    <row r="27" spans="1:53" s="18" customFormat="1" ht="49.5" customHeight="1">
      <c r="A27" s="16">
        <v>20</v>
      </c>
      <c r="B27" s="17" t="s">
        <v>19</v>
      </c>
      <c r="C27" s="66">
        <v>3</v>
      </c>
      <c r="D27" s="62">
        <v>3</v>
      </c>
      <c r="E27" s="62">
        <f t="shared" si="2"/>
        <v>205</v>
      </c>
      <c r="F27" s="62">
        <v>205</v>
      </c>
      <c r="G27" s="119">
        <v>74</v>
      </c>
      <c r="H27" s="119">
        <v>82</v>
      </c>
      <c r="I27" s="67">
        <f t="shared" si="3"/>
        <v>156</v>
      </c>
      <c r="J27" s="98">
        <f t="shared" si="4"/>
        <v>0.7609756097560976</v>
      </c>
      <c r="K27" s="123">
        <v>150</v>
      </c>
      <c r="L27" s="98">
        <f t="shared" si="5"/>
        <v>0.9615384615384616</v>
      </c>
      <c r="M27" s="123">
        <v>0</v>
      </c>
      <c r="N27" s="98">
        <f t="shared" si="6"/>
        <v>0</v>
      </c>
      <c r="O27" s="123">
        <v>6</v>
      </c>
      <c r="P27" s="98">
        <f t="shared" si="7"/>
        <v>0.038461538461538464</v>
      </c>
      <c r="Q27" s="127">
        <v>0</v>
      </c>
      <c r="R27" s="128">
        <v>39</v>
      </c>
      <c r="S27" s="88">
        <f t="shared" si="25"/>
        <v>0.26</v>
      </c>
      <c r="T27" s="119">
        <v>5</v>
      </c>
      <c r="U27" s="90">
        <f t="shared" si="8"/>
        <v>0.03333333333333333</v>
      </c>
      <c r="V27" s="131">
        <v>0</v>
      </c>
      <c r="W27" s="90">
        <f t="shared" si="9"/>
        <v>0</v>
      </c>
      <c r="X27" s="131">
        <v>7</v>
      </c>
      <c r="Y27" s="90">
        <f t="shared" si="10"/>
        <v>0.04666666666666667</v>
      </c>
      <c r="Z27" s="131">
        <v>25</v>
      </c>
      <c r="AA27" s="92">
        <f t="shared" si="11"/>
        <v>0.16666666666666666</v>
      </c>
      <c r="AB27" s="119">
        <v>66</v>
      </c>
      <c r="AC27" s="90">
        <f t="shared" si="12"/>
        <v>0.44</v>
      </c>
      <c r="AD27" s="128">
        <v>0</v>
      </c>
      <c r="AE27" s="94">
        <f t="shared" si="13"/>
        <v>0</v>
      </c>
      <c r="AF27" s="131">
        <v>0</v>
      </c>
      <c r="AG27" s="90">
        <f t="shared" si="14"/>
        <v>0</v>
      </c>
      <c r="AH27" s="139">
        <v>0</v>
      </c>
      <c r="AI27" s="90">
        <f t="shared" si="15"/>
        <v>0</v>
      </c>
      <c r="AJ27" s="131">
        <v>3</v>
      </c>
      <c r="AK27" s="96">
        <f t="shared" si="16"/>
        <v>0.02</v>
      </c>
      <c r="AL27" s="131">
        <v>2</v>
      </c>
      <c r="AM27" s="90">
        <f t="shared" si="17"/>
        <v>0.013333333333333334</v>
      </c>
      <c r="AN27" s="131">
        <v>3</v>
      </c>
      <c r="AO27" s="96">
        <f t="shared" si="18"/>
        <v>0.02</v>
      </c>
      <c r="AP27" s="128">
        <v>0</v>
      </c>
      <c r="AQ27" s="94">
        <f t="shared" si="19"/>
        <v>0</v>
      </c>
      <c r="AR27" s="131">
        <v>0</v>
      </c>
      <c r="AS27" s="90">
        <f t="shared" si="20"/>
        <v>0</v>
      </c>
      <c r="AU27" s="31" t="b">
        <f t="shared" si="0"/>
        <v>1</v>
      </c>
      <c r="AV27" s="31" t="b">
        <f t="shared" si="1"/>
        <v>1</v>
      </c>
      <c r="AW27" s="39"/>
      <c r="AX27" s="34">
        <f t="shared" si="21"/>
        <v>156</v>
      </c>
      <c r="AY27" s="34">
        <f t="shared" si="22"/>
        <v>150</v>
      </c>
      <c r="AZ27" s="34">
        <f t="shared" si="23"/>
        <v>44</v>
      </c>
      <c r="BA27" s="34">
        <f t="shared" si="24"/>
        <v>91</v>
      </c>
    </row>
    <row r="28" spans="1:53" s="19" customFormat="1" ht="49.5" customHeight="1">
      <c r="A28" s="13">
        <v>21</v>
      </c>
      <c r="B28" s="14" t="s">
        <v>20</v>
      </c>
      <c r="C28" s="64">
        <v>1</v>
      </c>
      <c r="D28" s="63">
        <v>1</v>
      </c>
      <c r="E28" s="63">
        <f t="shared" si="2"/>
        <v>298</v>
      </c>
      <c r="F28" s="63">
        <v>298</v>
      </c>
      <c r="G28" s="118">
        <v>113</v>
      </c>
      <c r="H28" s="118">
        <v>108</v>
      </c>
      <c r="I28" s="65">
        <f t="shared" si="3"/>
        <v>221</v>
      </c>
      <c r="J28" s="97">
        <f t="shared" si="4"/>
        <v>0.7416107382550335</v>
      </c>
      <c r="K28" s="122">
        <v>216</v>
      </c>
      <c r="L28" s="97">
        <f t="shared" si="5"/>
        <v>0.9773755656108597</v>
      </c>
      <c r="M28" s="122">
        <v>4</v>
      </c>
      <c r="N28" s="97">
        <f t="shared" si="6"/>
        <v>0.01809954751131222</v>
      </c>
      <c r="O28" s="122">
        <v>1</v>
      </c>
      <c r="P28" s="97">
        <f t="shared" si="7"/>
        <v>0.004524886877828055</v>
      </c>
      <c r="Q28" s="125">
        <v>0</v>
      </c>
      <c r="R28" s="126">
        <v>68</v>
      </c>
      <c r="S28" s="87">
        <f t="shared" si="25"/>
        <v>0.3148148148148148</v>
      </c>
      <c r="T28" s="135">
        <v>11</v>
      </c>
      <c r="U28" s="89">
        <f t="shared" si="8"/>
        <v>0.05092592592592592</v>
      </c>
      <c r="V28" s="137">
        <v>1</v>
      </c>
      <c r="W28" s="89">
        <f t="shared" si="9"/>
        <v>0.004629629629629629</v>
      </c>
      <c r="X28" s="133">
        <v>3</v>
      </c>
      <c r="Y28" s="89">
        <f t="shared" si="10"/>
        <v>0.013888888888888888</v>
      </c>
      <c r="Z28" s="133">
        <v>53</v>
      </c>
      <c r="AA28" s="91">
        <f t="shared" si="11"/>
        <v>0.24537037037037038</v>
      </c>
      <c r="AB28" s="118">
        <v>67</v>
      </c>
      <c r="AC28" s="89">
        <f t="shared" si="12"/>
        <v>0.3101851851851852</v>
      </c>
      <c r="AD28" s="126">
        <v>1</v>
      </c>
      <c r="AE28" s="93">
        <f t="shared" si="13"/>
        <v>0.004629629629629629</v>
      </c>
      <c r="AF28" s="137">
        <v>1</v>
      </c>
      <c r="AG28" s="89">
        <f t="shared" si="14"/>
        <v>0.004629629629629629</v>
      </c>
      <c r="AH28" s="138">
        <v>1</v>
      </c>
      <c r="AI28" s="89">
        <f t="shared" si="15"/>
        <v>0.004629629629629629</v>
      </c>
      <c r="AJ28" s="133">
        <v>2</v>
      </c>
      <c r="AK28" s="95">
        <f t="shared" si="16"/>
        <v>0.009259259259259259</v>
      </c>
      <c r="AL28" s="133">
        <v>1</v>
      </c>
      <c r="AM28" s="89">
        <f t="shared" si="17"/>
        <v>0.004629629629629629</v>
      </c>
      <c r="AN28" s="133">
        <v>7</v>
      </c>
      <c r="AO28" s="95">
        <f t="shared" si="18"/>
        <v>0.032407407407407406</v>
      </c>
      <c r="AP28" s="126">
        <v>0</v>
      </c>
      <c r="AQ28" s="93">
        <f t="shared" si="19"/>
        <v>0</v>
      </c>
      <c r="AR28" s="133">
        <v>0</v>
      </c>
      <c r="AS28" s="89">
        <f t="shared" si="20"/>
        <v>0</v>
      </c>
      <c r="AU28" s="31" t="b">
        <f t="shared" si="0"/>
        <v>1</v>
      </c>
      <c r="AV28" s="31" t="b">
        <f t="shared" si="1"/>
        <v>1</v>
      </c>
      <c r="AW28" s="40"/>
      <c r="AX28" s="34">
        <f t="shared" si="21"/>
        <v>221</v>
      </c>
      <c r="AY28" s="34">
        <f t="shared" si="22"/>
        <v>216</v>
      </c>
      <c r="AZ28" s="34">
        <f t="shared" si="23"/>
        <v>79</v>
      </c>
      <c r="BA28" s="34">
        <f t="shared" si="24"/>
        <v>120</v>
      </c>
    </row>
    <row r="29" spans="1:53" s="18" customFormat="1" ht="49.5" customHeight="1">
      <c r="A29" s="16">
        <v>22</v>
      </c>
      <c r="B29" s="17" t="s">
        <v>21</v>
      </c>
      <c r="C29" s="66">
        <v>1</v>
      </c>
      <c r="D29" s="62">
        <v>1</v>
      </c>
      <c r="E29" s="62">
        <f t="shared" si="2"/>
        <v>479</v>
      </c>
      <c r="F29" s="62">
        <v>479</v>
      </c>
      <c r="G29" s="119">
        <v>181</v>
      </c>
      <c r="H29" s="119">
        <v>193</v>
      </c>
      <c r="I29" s="67">
        <f t="shared" si="3"/>
        <v>374</v>
      </c>
      <c r="J29" s="98">
        <f t="shared" si="4"/>
        <v>0.7807933194154488</v>
      </c>
      <c r="K29" s="123">
        <v>356</v>
      </c>
      <c r="L29" s="98">
        <f t="shared" si="5"/>
        <v>0.9518716577540107</v>
      </c>
      <c r="M29" s="123">
        <v>7</v>
      </c>
      <c r="N29" s="98">
        <f t="shared" si="6"/>
        <v>0.01871657754010695</v>
      </c>
      <c r="O29" s="123">
        <v>11</v>
      </c>
      <c r="P29" s="98">
        <f t="shared" si="7"/>
        <v>0.029411764705882353</v>
      </c>
      <c r="Q29" s="127">
        <v>0</v>
      </c>
      <c r="R29" s="128">
        <v>109</v>
      </c>
      <c r="S29" s="88">
        <f t="shared" si="25"/>
        <v>0.3061797752808989</v>
      </c>
      <c r="T29" s="119">
        <v>14</v>
      </c>
      <c r="U29" s="90">
        <f t="shared" si="8"/>
        <v>0.03932584269662921</v>
      </c>
      <c r="V29" s="131">
        <v>2</v>
      </c>
      <c r="W29" s="90">
        <f t="shared" si="9"/>
        <v>0.0056179775280898875</v>
      </c>
      <c r="X29" s="131">
        <v>8</v>
      </c>
      <c r="Y29" s="90">
        <f t="shared" si="10"/>
        <v>0.02247191011235955</v>
      </c>
      <c r="Z29" s="131">
        <v>49</v>
      </c>
      <c r="AA29" s="92">
        <f t="shared" si="11"/>
        <v>0.13764044943820225</v>
      </c>
      <c r="AB29" s="119">
        <v>159</v>
      </c>
      <c r="AC29" s="90">
        <f t="shared" si="12"/>
        <v>0.44662921348314605</v>
      </c>
      <c r="AD29" s="128">
        <v>0</v>
      </c>
      <c r="AE29" s="94">
        <f t="shared" si="13"/>
        <v>0</v>
      </c>
      <c r="AF29" s="131">
        <v>3</v>
      </c>
      <c r="AG29" s="90">
        <f t="shared" si="14"/>
        <v>0.008426966292134831</v>
      </c>
      <c r="AH29" s="139">
        <v>2</v>
      </c>
      <c r="AI29" s="90">
        <f t="shared" si="15"/>
        <v>0.0056179775280898875</v>
      </c>
      <c r="AJ29" s="131">
        <v>5</v>
      </c>
      <c r="AK29" s="96">
        <f t="shared" si="16"/>
        <v>0.014044943820224719</v>
      </c>
      <c r="AL29" s="131">
        <v>3</v>
      </c>
      <c r="AM29" s="90">
        <f t="shared" si="17"/>
        <v>0.008426966292134831</v>
      </c>
      <c r="AN29" s="131">
        <v>2</v>
      </c>
      <c r="AO29" s="96">
        <f t="shared" si="18"/>
        <v>0.0056179775280898875</v>
      </c>
      <c r="AP29" s="128">
        <v>0</v>
      </c>
      <c r="AQ29" s="94">
        <f t="shared" si="19"/>
        <v>0</v>
      </c>
      <c r="AR29" s="131">
        <v>0</v>
      </c>
      <c r="AS29" s="90">
        <f t="shared" si="20"/>
        <v>0</v>
      </c>
      <c r="AU29" s="31" t="b">
        <f t="shared" si="0"/>
        <v>1</v>
      </c>
      <c r="AV29" s="31" t="b">
        <f t="shared" si="1"/>
        <v>1</v>
      </c>
      <c r="AW29" s="39"/>
      <c r="AX29" s="34">
        <f t="shared" si="21"/>
        <v>374</v>
      </c>
      <c r="AY29" s="34">
        <f t="shared" si="22"/>
        <v>356</v>
      </c>
      <c r="AZ29" s="34">
        <f t="shared" si="23"/>
        <v>123</v>
      </c>
      <c r="BA29" s="34">
        <f t="shared" si="24"/>
        <v>208</v>
      </c>
    </row>
    <row r="30" spans="1:53" s="19" customFormat="1" ht="49.5" customHeight="1">
      <c r="A30" s="13">
        <v>23</v>
      </c>
      <c r="B30" s="14" t="s">
        <v>22</v>
      </c>
      <c r="C30" s="64">
        <v>1</v>
      </c>
      <c r="D30" s="63">
        <v>1</v>
      </c>
      <c r="E30" s="63">
        <f t="shared" si="2"/>
        <v>452</v>
      </c>
      <c r="F30" s="63">
        <v>452</v>
      </c>
      <c r="G30" s="120">
        <v>184</v>
      </c>
      <c r="H30" s="120">
        <v>186</v>
      </c>
      <c r="I30" s="140">
        <f t="shared" si="3"/>
        <v>370</v>
      </c>
      <c r="J30" s="97">
        <f t="shared" si="4"/>
        <v>0.8185840707964602</v>
      </c>
      <c r="K30" s="122">
        <v>354</v>
      </c>
      <c r="L30" s="97">
        <f t="shared" si="5"/>
        <v>0.9567567567567568</v>
      </c>
      <c r="M30" s="122">
        <v>4</v>
      </c>
      <c r="N30" s="97">
        <f t="shared" si="6"/>
        <v>0.010810810810810811</v>
      </c>
      <c r="O30" s="122">
        <v>12</v>
      </c>
      <c r="P30" s="97">
        <f t="shared" si="7"/>
        <v>0.032432432432432434</v>
      </c>
      <c r="Q30" s="125">
        <v>0</v>
      </c>
      <c r="R30" s="126">
        <v>116</v>
      </c>
      <c r="S30" s="87">
        <f t="shared" si="25"/>
        <v>0.327683615819209</v>
      </c>
      <c r="T30" s="118">
        <v>17</v>
      </c>
      <c r="U30" s="89">
        <f t="shared" si="8"/>
        <v>0.0480225988700565</v>
      </c>
      <c r="V30" s="133">
        <v>2</v>
      </c>
      <c r="W30" s="89">
        <f t="shared" si="9"/>
        <v>0.005649717514124294</v>
      </c>
      <c r="X30" s="133">
        <v>11</v>
      </c>
      <c r="Y30" s="89">
        <f t="shared" si="10"/>
        <v>0.031073446327683617</v>
      </c>
      <c r="Z30" s="133">
        <v>60</v>
      </c>
      <c r="AA30" s="91">
        <f t="shared" si="11"/>
        <v>0.1694915254237288</v>
      </c>
      <c r="AB30" s="118">
        <v>124</v>
      </c>
      <c r="AC30" s="89">
        <f t="shared" si="12"/>
        <v>0.3502824858757062</v>
      </c>
      <c r="AD30" s="126">
        <v>1</v>
      </c>
      <c r="AE30" s="93">
        <f t="shared" si="13"/>
        <v>0.002824858757062147</v>
      </c>
      <c r="AF30" s="133">
        <v>3</v>
      </c>
      <c r="AG30" s="89">
        <f t="shared" si="14"/>
        <v>0.00847457627118644</v>
      </c>
      <c r="AH30" s="138">
        <v>0</v>
      </c>
      <c r="AI30" s="89">
        <f t="shared" si="15"/>
        <v>0</v>
      </c>
      <c r="AJ30" s="133">
        <v>5</v>
      </c>
      <c r="AK30" s="95">
        <f t="shared" si="16"/>
        <v>0.014124293785310734</v>
      </c>
      <c r="AL30" s="133">
        <v>1</v>
      </c>
      <c r="AM30" s="89">
        <f t="shared" si="17"/>
        <v>0.002824858757062147</v>
      </c>
      <c r="AN30" s="133">
        <v>13</v>
      </c>
      <c r="AO30" s="95">
        <f t="shared" si="18"/>
        <v>0.03672316384180791</v>
      </c>
      <c r="AP30" s="126">
        <v>1</v>
      </c>
      <c r="AQ30" s="93">
        <f t="shared" si="19"/>
        <v>0.002824858757062147</v>
      </c>
      <c r="AR30" s="133">
        <v>0</v>
      </c>
      <c r="AS30" s="89">
        <f t="shared" si="20"/>
        <v>0</v>
      </c>
      <c r="AU30" s="31" t="b">
        <f t="shared" si="0"/>
        <v>1</v>
      </c>
      <c r="AV30" s="31" t="b">
        <f t="shared" si="1"/>
        <v>1</v>
      </c>
      <c r="AW30" s="40"/>
      <c r="AX30" s="34">
        <f t="shared" si="21"/>
        <v>370</v>
      </c>
      <c r="AY30" s="34">
        <f t="shared" si="22"/>
        <v>354</v>
      </c>
      <c r="AZ30" s="34">
        <f t="shared" si="23"/>
        <v>133</v>
      </c>
      <c r="BA30" s="34">
        <f t="shared" si="24"/>
        <v>184</v>
      </c>
    </row>
    <row r="31" spans="1:53" s="18" customFormat="1" ht="49.5" customHeight="1">
      <c r="A31" s="16">
        <v>24</v>
      </c>
      <c r="B31" s="17" t="s">
        <v>23</v>
      </c>
      <c r="C31" s="66">
        <v>1</v>
      </c>
      <c r="D31" s="62">
        <v>1</v>
      </c>
      <c r="E31" s="62">
        <f t="shared" si="2"/>
        <v>614</v>
      </c>
      <c r="F31" s="62">
        <v>614</v>
      </c>
      <c r="G31" s="119">
        <v>216</v>
      </c>
      <c r="H31" s="119">
        <v>243</v>
      </c>
      <c r="I31" s="67">
        <f t="shared" si="3"/>
        <v>459</v>
      </c>
      <c r="J31" s="98">
        <f t="shared" si="4"/>
        <v>0.747557003257329</v>
      </c>
      <c r="K31" s="123">
        <v>445</v>
      </c>
      <c r="L31" s="98">
        <f t="shared" si="5"/>
        <v>0.9694989106753813</v>
      </c>
      <c r="M31" s="123">
        <v>1</v>
      </c>
      <c r="N31" s="98">
        <f t="shared" si="6"/>
        <v>0.002178649237472767</v>
      </c>
      <c r="O31" s="123">
        <v>13</v>
      </c>
      <c r="P31" s="98">
        <f t="shared" si="7"/>
        <v>0.02832244008714597</v>
      </c>
      <c r="Q31" s="127">
        <v>0</v>
      </c>
      <c r="R31" s="128">
        <v>76</v>
      </c>
      <c r="S31" s="88">
        <f t="shared" si="25"/>
        <v>0.1707865168539326</v>
      </c>
      <c r="T31" s="119">
        <v>7</v>
      </c>
      <c r="U31" s="90">
        <f t="shared" si="8"/>
        <v>0.015730337078651686</v>
      </c>
      <c r="V31" s="131">
        <v>1</v>
      </c>
      <c r="W31" s="90">
        <f t="shared" si="9"/>
        <v>0.0022471910112359553</v>
      </c>
      <c r="X31" s="131">
        <v>14</v>
      </c>
      <c r="Y31" s="90">
        <f t="shared" si="10"/>
        <v>0.03146067415730337</v>
      </c>
      <c r="Z31" s="131">
        <v>145</v>
      </c>
      <c r="AA31" s="92">
        <f t="shared" si="11"/>
        <v>0.3258426966292135</v>
      </c>
      <c r="AB31" s="119">
        <v>170</v>
      </c>
      <c r="AC31" s="90">
        <f t="shared" si="12"/>
        <v>0.38202247191011235</v>
      </c>
      <c r="AD31" s="128">
        <v>0</v>
      </c>
      <c r="AE31" s="94">
        <f t="shared" si="13"/>
        <v>0</v>
      </c>
      <c r="AF31" s="131">
        <v>2</v>
      </c>
      <c r="AG31" s="90">
        <f t="shared" si="14"/>
        <v>0.0044943820224719105</v>
      </c>
      <c r="AH31" s="139">
        <v>1</v>
      </c>
      <c r="AI31" s="90">
        <f t="shared" si="15"/>
        <v>0.0022471910112359553</v>
      </c>
      <c r="AJ31" s="131">
        <v>12</v>
      </c>
      <c r="AK31" s="96">
        <f t="shared" si="16"/>
        <v>0.02696629213483146</v>
      </c>
      <c r="AL31" s="131">
        <v>0</v>
      </c>
      <c r="AM31" s="90">
        <f t="shared" si="17"/>
        <v>0</v>
      </c>
      <c r="AN31" s="131">
        <v>14</v>
      </c>
      <c r="AO31" s="96">
        <f t="shared" si="18"/>
        <v>0.03146067415730337</v>
      </c>
      <c r="AP31" s="128">
        <v>2</v>
      </c>
      <c r="AQ31" s="94">
        <f t="shared" si="19"/>
        <v>0.0044943820224719105</v>
      </c>
      <c r="AR31" s="131">
        <v>1</v>
      </c>
      <c r="AS31" s="90">
        <f t="shared" si="20"/>
        <v>0.0022471910112359553</v>
      </c>
      <c r="AU31" s="31" t="b">
        <f t="shared" si="0"/>
        <v>1</v>
      </c>
      <c r="AV31" s="31" t="b">
        <f t="shared" si="1"/>
        <v>1</v>
      </c>
      <c r="AW31" s="39"/>
      <c r="AX31" s="34">
        <f t="shared" si="21"/>
        <v>459</v>
      </c>
      <c r="AY31" s="34">
        <f t="shared" si="22"/>
        <v>445</v>
      </c>
      <c r="AZ31" s="34">
        <f t="shared" si="23"/>
        <v>83</v>
      </c>
      <c r="BA31" s="34">
        <f t="shared" si="24"/>
        <v>315</v>
      </c>
    </row>
    <row r="32" spans="1:53" s="19" customFormat="1" ht="49.5" customHeight="1">
      <c r="A32" s="13">
        <v>25</v>
      </c>
      <c r="B32" s="14" t="s">
        <v>24</v>
      </c>
      <c r="C32" s="64">
        <v>4</v>
      </c>
      <c r="D32" s="63">
        <v>4</v>
      </c>
      <c r="E32" s="63">
        <f t="shared" si="2"/>
        <v>3650</v>
      </c>
      <c r="F32" s="63">
        <v>3650</v>
      </c>
      <c r="G32" s="120">
        <v>1421</v>
      </c>
      <c r="H32" s="120">
        <v>1492</v>
      </c>
      <c r="I32" s="140">
        <f t="shared" si="3"/>
        <v>2913</v>
      </c>
      <c r="J32" s="97">
        <f t="shared" si="4"/>
        <v>0.798082191780822</v>
      </c>
      <c r="K32" s="122">
        <v>2818</v>
      </c>
      <c r="L32" s="97">
        <f t="shared" si="5"/>
        <v>0.96738757294885</v>
      </c>
      <c r="M32" s="122">
        <v>32</v>
      </c>
      <c r="N32" s="97">
        <f t="shared" si="6"/>
        <v>0.010985238585650533</v>
      </c>
      <c r="O32" s="122">
        <v>63</v>
      </c>
      <c r="P32" s="97">
        <f t="shared" si="7"/>
        <v>0.021627188465499485</v>
      </c>
      <c r="Q32" s="125">
        <v>0</v>
      </c>
      <c r="R32" s="126">
        <v>671</v>
      </c>
      <c r="S32" s="87">
        <f t="shared" si="25"/>
        <v>0.23811213626685593</v>
      </c>
      <c r="T32" s="118">
        <v>77</v>
      </c>
      <c r="U32" s="89">
        <f t="shared" si="8"/>
        <v>0.027324343506032647</v>
      </c>
      <c r="V32" s="133">
        <v>9</v>
      </c>
      <c r="W32" s="89">
        <f t="shared" si="9"/>
        <v>0.00319375443577005</v>
      </c>
      <c r="X32" s="133">
        <v>67</v>
      </c>
      <c r="Y32" s="89">
        <f t="shared" si="10"/>
        <v>0.023775727466288147</v>
      </c>
      <c r="Z32" s="133">
        <v>721</v>
      </c>
      <c r="AA32" s="91">
        <f t="shared" si="11"/>
        <v>0.2558552164655784</v>
      </c>
      <c r="AB32" s="118">
        <v>1117</v>
      </c>
      <c r="AC32" s="89">
        <f t="shared" si="12"/>
        <v>0.3963804116394606</v>
      </c>
      <c r="AD32" s="126">
        <v>15</v>
      </c>
      <c r="AE32" s="93">
        <f t="shared" si="13"/>
        <v>0.00532292405961675</v>
      </c>
      <c r="AF32" s="133">
        <v>13</v>
      </c>
      <c r="AG32" s="89">
        <f t="shared" si="14"/>
        <v>0.0046132008516678496</v>
      </c>
      <c r="AH32" s="138">
        <v>5</v>
      </c>
      <c r="AI32" s="89">
        <f t="shared" si="15"/>
        <v>0.0017743080198722497</v>
      </c>
      <c r="AJ32" s="133">
        <v>37</v>
      </c>
      <c r="AK32" s="95">
        <f t="shared" si="16"/>
        <v>0.01312987934705465</v>
      </c>
      <c r="AL32" s="133">
        <v>8</v>
      </c>
      <c r="AM32" s="89">
        <f t="shared" si="17"/>
        <v>0.0028388928317956</v>
      </c>
      <c r="AN32" s="133">
        <v>72</v>
      </c>
      <c r="AO32" s="95">
        <f t="shared" si="18"/>
        <v>0.0255500354861604</v>
      </c>
      <c r="AP32" s="126">
        <v>6</v>
      </c>
      <c r="AQ32" s="93">
        <f t="shared" si="19"/>
        <v>0.0021291696238466998</v>
      </c>
      <c r="AR32" s="133">
        <v>0</v>
      </c>
      <c r="AS32" s="89">
        <f t="shared" si="20"/>
        <v>0</v>
      </c>
      <c r="AU32" s="31" t="b">
        <f t="shared" si="0"/>
        <v>1</v>
      </c>
      <c r="AV32" s="31" t="b">
        <f t="shared" si="1"/>
        <v>1</v>
      </c>
      <c r="AW32" s="40"/>
      <c r="AX32" s="34">
        <f t="shared" si="21"/>
        <v>2913</v>
      </c>
      <c r="AY32" s="34">
        <f t="shared" si="22"/>
        <v>2818</v>
      </c>
      <c r="AZ32" s="34">
        <f t="shared" si="23"/>
        <v>748</v>
      </c>
      <c r="BA32" s="34">
        <f t="shared" si="24"/>
        <v>1838</v>
      </c>
    </row>
    <row r="33" spans="1:53" s="18" customFormat="1" ht="49.5" customHeight="1">
      <c r="A33" s="16">
        <v>26</v>
      </c>
      <c r="B33" s="17" t="s">
        <v>25</v>
      </c>
      <c r="C33" s="66">
        <v>2</v>
      </c>
      <c r="D33" s="62">
        <v>2</v>
      </c>
      <c r="E33" s="62">
        <f t="shared" si="2"/>
        <v>1116</v>
      </c>
      <c r="F33" s="62">
        <v>1116</v>
      </c>
      <c r="G33" s="119">
        <v>430</v>
      </c>
      <c r="H33" s="119">
        <v>446</v>
      </c>
      <c r="I33" s="67">
        <f t="shared" si="3"/>
        <v>876</v>
      </c>
      <c r="J33" s="98">
        <f t="shared" si="4"/>
        <v>0.7849462365591398</v>
      </c>
      <c r="K33" s="123">
        <v>845</v>
      </c>
      <c r="L33" s="98">
        <f t="shared" si="5"/>
        <v>0.9646118721461188</v>
      </c>
      <c r="M33" s="123">
        <v>12</v>
      </c>
      <c r="N33" s="98">
        <f t="shared" si="6"/>
        <v>0.0136986301369863</v>
      </c>
      <c r="O33" s="123">
        <v>19</v>
      </c>
      <c r="P33" s="98">
        <f t="shared" si="7"/>
        <v>0.021689497716894976</v>
      </c>
      <c r="Q33" s="127">
        <v>0</v>
      </c>
      <c r="R33" s="128">
        <v>173</v>
      </c>
      <c r="S33" s="88">
        <f t="shared" si="25"/>
        <v>0.20473372781065088</v>
      </c>
      <c r="T33" s="119">
        <v>20</v>
      </c>
      <c r="U33" s="90">
        <f t="shared" si="8"/>
        <v>0.023668639053254437</v>
      </c>
      <c r="V33" s="131">
        <v>3</v>
      </c>
      <c r="W33" s="90">
        <f t="shared" si="9"/>
        <v>0.0035502958579881655</v>
      </c>
      <c r="X33" s="131">
        <v>13</v>
      </c>
      <c r="Y33" s="90">
        <f t="shared" si="10"/>
        <v>0.015384615384615385</v>
      </c>
      <c r="Z33" s="131">
        <v>229</v>
      </c>
      <c r="AA33" s="92">
        <f t="shared" si="11"/>
        <v>0.2710059171597633</v>
      </c>
      <c r="AB33" s="119">
        <v>372</v>
      </c>
      <c r="AC33" s="90">
        <f t="shared" si="12"/>
        <v>0.44023668639053254</v>
      </c>
      <c r="AD33" s="128">
        <v>0</v>
      </c>
      <c r="AE33" s="94">
        <f t="shared" si="13"/>
        <v>0</v>
      </c>
      <c r="AF33" s="131">
        <v>2</v>
      </c>
      <c r="AG33" s="90">
        <f t="shared" si="14"/>
        <v>0.002366863905325444</v>
      </c>
      <c r="AH33" s="139">
        <v>3</v>
      </c>
      <c r="AI33" s="90">
        <f t="shared" si="15"/>
        <v>0.0035502958579881655</v>
      </c>
      <c r="AJ33" s="131">
        <v>13</v>
      </c>
      <c r="AK33" s="96">
        <f t="shared" si="16"/>
        <v>0.015384615384615385</v>
      </c>
      <c r="AL33" s="131">
        <v>3</v>
      </c>
      <c r="AM33" s="90">
        <f t="shared" si="17"/>
        <v>0.0035502958579881655</v>
      </c>
      <c r="AN33" s="131">
        <v>12</v>
      </c>
      <c r="AO33" s="96">
        <f t="shared" si="18"/>
        <v>0.014201183431952662</v>
      </c>
      <c r="AP33" s="128">
        <v>1</v>
      </c>
      <c r="AQ33" s="94">
        <f t="shared" si="19"/>
        <v>0.001183431952662722</v>
      </c>
      <c r="AR33" s="131">
        <v>1</v>
      </c>
      <c r="AS33" s="90">
        <f t="shared" si="20"/>
        <v>0.001183431952662722</v>
      </c>
      <c r="AU33" s="31" t="b">
        <f t="shared" si="0"/>
        <v>1</v>
      </c>
      <c r="AV33" s="31" t="b">
        <f t="shared" si="1"/>
        <v>1</v>
      </c>
      <c r="AW33" s="39"/>
      <c r="AX33" s="34">
        <f t="shared" si="21"/>
        <v>876</v>
      </c>
      <c r="AY33" s="34">
        <f t="shared" si="22"/>
        <v>845</v>
      </c>
      <c r="AZ33" s="34">
        <f t="shared" si="23"/>
        <v>193</v>
      </c>
      <c r="BA33" s="34">
        <f t="shared" si="24"/>
        <v>601</v>
      </c>
    </row>
    <row r="34" spans="1:53" s="19" customFormat="1" ht="49.5" customHeight="1">
      <c r="A34" s="13">
        <v>27</v>
      </c>
      <c r="B34" s="14" t="s">
        <v>26</v>
      </c>
      <c r="C34" s="64">
        <v>2</v>
      </c>
      <c r="D34" s="63">
        <v>2</v>
      </c>
      <c r="E34" s="63">
        <f t="shared" si="2"/>
        <v>83</v>
      </c>
      <c r="F34" s="63">
        <v>83</v>
      </c>
      <c r="G34" s="118">
        <v>29</v>
      </c>
      <c r="H34" s="118">
        <v>29</v>
      </c>
      <c r="I34" s="65">
        <f t="shared" si="3"/>
        <v>58</v>
      </c>
      <c r="J34" s="97">
        <f t="shared" si="4"/>
        <v>0.6987951807228916</v>
      </c>
      <c r="K34" s="122">
        <v>56</v>
      </c>
      <c r="L34" s="97">
        <f t="shared" si="5"/>
        <v>0.9655172413793104</v>
      </c>
      <c r="M34" s="122">
        <v>1</v>
      </c>
      <c r="N34" s="97">
        <f t="shared" si="6"/>
        <v>0.017241379310344827</v>
      </c>
      <c r="O34" s="122">
        <v>1</v>
      </c>
      <c r="P34" s="97">
        <f t="shared" si="7"/>
        <v>0.017241379310344827</v>
      </c>
      <c r="Q34" s="125">
        <v>0</v>
      </c>
      <c r="R34" s="126">
        <v>22</v>
      </c>
      <c r="S34" s="87">
        <f t="shared" si="25"/>
        <v>0.39285714285714285</v>
      </c>
      <c r="T34" s="118">
        <v>0</v>
      </c>
      <c r="U34" s="89">
        <f t="shared" si="8"/>
        <v>0</v>
      </c>
      <c r="V34" s="133">
        <v>1</v>
      </c>
      <c r="W34" s="89">
        <f t="shared" si="9"/>
        <v>0.017857142857142856</v>
      </c>
      <c r="X34" s="133">
        <v>3</v>
      </c>
      <c r="Y34" s="89">
        <f t="shared" si="10"/>
        <v>0.05357142857142857</v>
      </c>
      <c r="Z34" s="133">
        <v>15</v>
      </c>
      <c r="AA34" s="91">
        <f t="shared" si="11"/>
        <v>0.26785714285714285</v>
      </c>
      <c r="AB34" s="118">
        <v>13</v>
      </c>
      <c r="AC34" s="89">
        <f t="shared" si="12"/>
        <v>0.23214285714285715</v>
      </c>
      <c r="AD34" s="126">
        <v>0</v>
      </c>
      <c r="AE34" s="93">
        <f t="shared" si="13"/>
        <v>0</v>
      </c>
      <c r="AF34" s="133">
        <v>0</v>
      </c>
      <c r="AG34" s="89">
        <f t="shared" si="14"/>
        <v>0</v>
      </c>
      <c r="AH34" s="138">
        <v>0</v>
      </c>
      <c r="AI34" s="89">
        <f t="shared" si="15"/>
        <v>0</v>
      </c>
      <c r="AJ34" s="133">
        <v>1</v>
      </c>
      <c r="AK34" s="95">
        <f t="shared" si="16"/>
        <v>0.017857142857142856</v>
      </c>
      <c r="AL34" s="133">
        <v>0</v>
      </c>
      <c r="AM34" s="89">
        <f t="shared" si="17"/>
        <v>0</v>
      </c>
      <c r="AN34" s="133">
        <v>1</v>
      </c>
      <c r="AO34" s="95">
        <f t="shared" si="18"/>
        <v>0.017857142857142856</v>
      </c>
      <c r="AP34" s="126">
        <v>0</v>
      </c>
      <c r="AQ34" s="93">
        <f t="shared" si="19"/>
        <v>0</v>
      </c>
      <c r="AR34" s="133">
        <v>0</v>
      </c>
      <c r="AS34" s="89">
        <f t="shared" si="20"/>
        <v>0</v>
      </c>
      <c r="AU34" s="31" t="b">
        <f t="shared" si="0"/>
        <v>1</v>
      </c>
      <c r="AV34" s="31" t="b">
        <f t="shared" si="1"/>
        <v>1</v>
      </c>
      <c r="AW34" s="40"/>
      <c r="AX34" s="34">
        <f t="shared" si="21"/>
        <v>58</v>
      </c>
      <c r="AY34" s="34">
        <f t="shared" si="22"/>
        <v>56</v>
      </c>
      <c r="AZ34" s="34">
        <f t="shared" si="23"/>
        <v>22</v>
      </c>
      <c r="BA34" s="34">
        <f t="shared" si="24"/>
        <v>28</v>
      </c>
    </row>
    <row r="35" spans="1:53" s="18" customFormat="1" ht="49.5" customHeight="1">
      <c r="A35" s="16">
        <v>28</v>
      </c>
      <c r="B35" s="17" t="s">
        <v>27</v>
      </c>
      <c r="C35" s="66">
        <v>23</v>
      </c>
      <c r="D35" s="62">
        <v>23</v>
      </c>
      <c r="E35" s="62">
        <f t="shared" si="2"/>
        <v>14256</v>
      </c>
      <c r="F35" s="62">
        <v>14256</v>
      </c>
      <c r="G35" s="119">
        <v>5358</v>
      </c>
      <c r="H35" s="119">
        <v>5846</v>
      </c>
      <c r="I35" s="67">
        <f t="shared" si="3"/>
        <v>11204</v>
      </c>
      <c r="J35" s="98">
        <f t="shared" si="4"/>
        <v>0.7859147025813692</v>
      </c>
      <c r="K35" s="123">
        <v>10863</v>
      </c>
      <c r="L35" s="98">
        <f t="shared" si="5"/>
        <v>0.9695644412709746</v>
      </c>
      <c r="M35" s="123">
        <v>95</v>
      </c>
      <c r="N35" s="98">
        <f t="shared" si="6"/>
        <v>0.008479114601927884</v>
      </c>
      <c r="O35" s="123">
        <v>243</v>
      </c>
      <c r="P35" s="98">
        <f t="shared" si="7"/>
        <v>0.021688682613352373</v>
      </c>
      <c r="Q35" s="127">
        <v>3</v>
      </c>
      <c r="R35" s="128">
        <v>3065</v>
      </c>
      <c r="S35" s="88">
        <f t="shared" si="25"/>
        <v>0.2821504188529872</v>
      </c>
      <c r="T35" s="119">
        <v>412</v>
      </c>
      <c r="U35" s="90">
        <f t="shared" si="8"/>
        <v>0.03792690785234282</v>
      </c>
      <c r="V35" s="131">
        <v>46</v>
      </c>
      <c r="W35" s="90">
        <f t="shared" si="9"/>
        <v>0.004234557672834392</v>
      </c>
      <c r="X35" s="131">
        <v>338</v>
      </c>
      <c r="Y35" s="90">
        <f t="shared" si="10"/>
        <v>0.031114793335174445</v>
      </c>
      <c r="Z35" s="131">
        <v>2059</v>
      </c>
      <c r="AA35" s="92">
        <f t="shared" si="11"/>
        <v>0.1895424836601307</v>
      </c>
      <c r="AB35" s="119">
        <v>4294</v>
      </c>
      <c r="AC35" s="90">
        <f t="shared" si="12"/>
        <v>0.39528675319893214</v>
      </c>
      <c r="AD35" s="128">
        <v>41</v>
      </c>
      <c r="AE35" s="94">
        <f t="shared" si="13"/>
        <v>0.0037742796649176103</v>
      </c>
      <c r="AF35" s="131">
        <v>49</v>
      </c>
      <c r="AG35" s="90">
        <f t="shared" si="14"/>
        <v>0.004510724477584461</v>
      </c>
      <c r="AH35" s="139">
        <v>20</v>
      </c>
      <c r="AI35" s="90">
        <f t="shared" si="15"/>
        <v>0.001841112031667127</v>
      </c>
      <c r="AJ35" s="131">
        <v>177</v>
      </c>
      <c r="AK35" s="96">
        <f t="shared" si="16"/>
        <v>0.016293841480254073</v>
      </c>
      <c r="AL35" s="131">
        <v>38</v>
      </c>
      <c r="AM35" s="90">
        <f t="shared" si="17"/>
        <v>0.003498112860167541</v>
      </c>
      <c r="AN35" s="131">
        <v>295</v>
      </c>
      <c r="AO35" s="96">
        <f t="shared" si="18"/>
        <v>0.027156402467090123</v>
      </c>
      <c r="AP35" s="128">
        <v>26</v>
      </c>
      <c r="AQ35" s="94">
        <f t="shared" si="19"/>
        <v>0.0023934456411672652</v>
      </c>
      <c r="AR35" s="131">
        <v>3</v>
      </c>
      <c r="AS35" s="90">
        <f t="shared" si="20"/>
        <v>0.00027616680475006904</v>
      </c>
      <c r="AU35" s="31" t="b">
        <f t="shared" si="0"/>
        <v>1</v>
      </c>
      <c r="AV35" s="31" t="b">
        <f t="shared" si="1"/>
        <v>1</v>
      </c>
      <c r="AW35" s="39"/>
      <c r="AX35" s="34">
        <f t="shared" si="21"/>
        <v>11204</v>
      </c>
      <c r="AY35" s="34">
        <f t="shared" si="22"/>
        <v>10863</v>
      </c>
      <c r="AZ35" s="34">
        <f t="shared" si="23"/>
        <v>3477</v>
      </c>
      <c r="BA35" s="34">
        <f t="shared" si="24"/>
        <v>6353</v>
      </c>
    </row>
    <row r="36" spans="1:53" s="19" customFormat="1" ht="49.5" customHeight="1">
      <c r="A36" s="13">
        <v>29</v>
      </c>
      <c r="B36" s="14" t="s">
        <v>28</v>
      </c>
      <c r="C36" s="64">
        <v>2</v>
      </c>
      <c r="D36" s="63">
        <v>2</v>
      </c>
      <c r="E36" s="63">
        <f t="shared" si="2"/>
        <v>722</v>
      </c>
      <c r="F36" s="63">
        <v>722</v>
      </c>
      <c r="G36" s="118">
        <v>282</v>
      </c>
      <c r="H36" s="118">
        <v>308</v>
      </c>
      <c r="I36" s="65">
        <f t="shared" si="3"/>
        <v>590</v>
      </c>
      <c r="J36" s="97">
        <f t="shared" si="4"/>
        <v>0.817174515235457</v>
      </c>
      <c r="K36" s="122">
        <v>575</v>
      </c>
      <c r="L36" s="97">
        <f t="shared" si="5"/>
        <v>0.9745762711864406</v>
      </c>
      <c r="M36" s="122">
        <v>4</v>
      </c>
      <c r="N36" s="97">
        <f t="shared" si="6"/>
        <v>0.006779661016949152</v>
      </c>
      <c r="O36" s="122">
        <v>11</v>
      </c>
      <c r="P36" s="97">
        <f t="shared" si="7"/>
        <v>0.01864406779661017</v>
      </c>
      <c r="Q36" s="125">
        <v>0</v>
      </c>
      <c r="R36" s="126">
        <v>86</v>
      </c>
      <c r="S36" s="87">
        <f t="shared" si="25"/>
        <v>0.14956521739130435</v>
      </c>
      <c r="T36" s="118">
        <v>17</v>
      </c>
      <c r="U36" s="89">
        <f t="shared" si="8"/>
        <v>0.029565217391304348</v>
      </c>
      <c r="V36" s="133">
        <v>2</v>
      </c>
      <c r="W36" s="89">
        <f t="shared" si="9"/>
        <v>0.0034782608695652175</v>
      </c>
      <c r="X36" s="133">
        <v>17</v>
      </c>
      <c r="Y36" s="89">
        <f t="shared" si="10"/>
        <v>0.029565217391304348</v>
      </c>
      <c r="Z36" s="133">
        <v>237</v>
      </c>
      <c r="AA36" s="91">
        <f t="shared" si="11"/>
        <v>0.4121739130434783</v>
      </c>
      <c r="AB36" s="118">
        <v>194</v>
      </c>
      <c r="AC36" s="89">
        <f t="shared" si="12"/>
        <v>0.3373913043478261</v>
      </c>
      <c r="AD36" s="126">
        <v>0</v>
      </c>
      <c r="AE36" s="93">
        <f t="shared" si="13"/>
        <v>0</v>
      </c>
      <c r="AF36" s="133">
        <v>3</v>
      </c>
      <c r="AG36" s="89">
        <f t="shared" si="14"/>
        <v>0.0052173913043478265</v>
      </c>
      <c r="AH36" s="138">
        <v>0</v>
      </c>
      <c r="AI36" s="89">
        <f t="shared" si="15"/>
        <v>0</v>
      </c>
      <c r="AJ36" s="133">
        <v>7</v>
      </c>
      <c r="AK36" s="95">
        <f t="shared" si="16"/>
        <v>0.01217391304347826</v>
      </c>
      <c r="AL36" s="133">
        <v>2</v>
      </c>
      <c r="AM36" s="89">
        <f t="shared" si="17"/>
        <v>0.0034782608695652175</v>
      </c>
      <c r="AN36" s="133">
        <v>10</v>
      </c>
      <c r="AO36" s="95">
        <f t="shared" si="18"/>
        <v>0.017391304347826087</v>
      </c>
      <c r="AP36" s="126">
        <v>0</v>
      </c>
      <c r="AQ36" s="93">
        <f t="shared" si="19"/>
        <v>0</v>
      </c>
      <c r="AR36" s="133">
        <v>0</v>
      </c>
      <c r="AS36" s="89">
        <f t="shared" si="20"/>
        <v>0</v>
      </c>
      <c r="AU36" s="31" t="b">
        <f t="shared" si="0"/>
        <v>1</v>
      </c>
      <c r="AV36" s="31" t="b">
        <f t="shared" si="1"/>
        <v>1</v>
      </c>
      <c r="AW36" s="40"/>
      <c r="AX36" s="34">
        <f t="shared" si="21"/>
        <v>590</v>
      </c>
      <c r="AY36" s="34">
        <f t="shared" si="22"/>
        <v>575</v>
      </c>
      <c r="AZ36" s="34">
        <f t="shared" si="23"/>
        <v>103</v>
      </c>
      <c r="BA36" s="34">
        <f t="shared" si="24"/>
        <v>431</v>
      </c>
    </row>
    <row r="37" spans="1:53" s="18" customFormat="1" ht="49.5" customHeight="1">
      <c r="A37" s="16">
        <v>30</v>
      </c>
      <c r="B37" s="17" t="s">
        <v>29</v>
      </c>
      <c r="C37" s="66">
        <v>1</v>
      </c>
      <c r="D37" s="62">
        <v>1</v>
      </c>
      <c r="E37" s="62">
        <f t="shared" si="2"/>
        <v>155</v>
      </c>
      <c r="F37" s="62">
        <v>155</v>
      </c>
      <c r="G37" s="119">
        <v>52</v>
      </c>
      <c r="H37" s="119">
        <v>44</v>
      </c>
      <c r="I37" s="67">
        <f t="shared" si="3"/>
        <v>96</v>
      </c>
      <c r="J37" s="98">
        <f t="shared" si="4"/>
        <v>0.6193548387096774</v>
      </c>
      <c r="K37" s="123">
        <v>92</v>
      </c>
      <c r="L37" s="98">
        <f t="shared" si="5"/>
        <v>0.9583333333333334</v>
      </c>
      <c r="M37" s="123">
        <v>2</v>
      </c>
      <c r="N37" s="98">
        <f t="shared" si="6"/>
        <v>0.020833333333333332</v>
      </c>
      <c r="O37" s="123">
        <v>2</v>
      </c>
      <c r="P37" s="98">
        <f t="shared" si="7"/>
        <v>0.020833333333333332</v>
      </c>
      <c r="Q37" s="127">
        <v>0</v>
      </c>
      <c r="R37" s="128">
        <v>49</v>
      </c>
      <c r="S37" s="88">
        <f t="shared" si="25"/>
        <v>0.532608695652174</v>
      </c>
      <c r="T37" s="119">
        <v>6</v>
      </c>
      <c r="U37" s="90">
        <f t="shared" si="8"/>
        <v>0.06521739130434782</v>
      </c>
      <c r="V37" s="131">
        <v>0</v>
      </c>
      <c r="W37" s="90">
        <f t="shared" si="9"/>
        <v>0</v>
      </c>
      <c r="X37" s="131">
        <v>2</v>
      </c>
      <c r="Y37" s="90">
        <f t="shared" si="10"/>
        <v>0.021739130434782608</v>
      </c>
      <c r="Z37" s="131">
        <v>12</v>
      </c>
      <c r="AA37" s="92">
        <f t="shared" si="11"/>
        <v>0.13043478260869565</v>
      </c>
      <c r="AB37" s="119">
        <v>18</v>
      </c>
      <c r="AC37" s="90">
        <f t="shared" si="12"/>
        <v>0.1956521739130435</v>
      </c>
      <c r="AD37" s="128">
        <v>1</v>
      </c>
      <c r="AE37" s="94">
        <f t="shared" si="13"/>
        <v>0.010869565217391304</v>
      </c>
      <c r="AF37" s="131">
        <v>1</v>
      </c>
      <c r="AG37" s="90">
        <f t="shared" si="14"/>
        <v>0.010869565217391304</v>
      </c>
      <c r="AH37" s="139">
        <v>0</v>
      </c>
      <c r="AI37" s="90">
        <f t="shared" si="15"/>
        <v>0</v>
      </c>
      <c r="AJ37" s="131">
        <v>2</v>
      </c>
      <c r="AK37" s="96">
        <f t="shared" si="16"/>
        <v>0.021739130434782608</v>
      </c>
      <c r="AL37" s="131">
        <v>0</v>
      </c>
      <c r="AM37" s="90">
        <f t="shared" si="17"/>
        <v>0</v>
      </c>
      <c r="AN37" s="131">
        <v>1</v>
      </c>
      <c r="AO37" s="96">
        <f t="shared" si="18"/>
        <v>0.010869565217391304</v>
      </c>
      <c r="AP37" s="128">
        <v>0</v>
      </c>
      <c r="AQ37" s="94">
        <f t="shared" si="19"/>
        <v>0</v>
      </c>
      <c r="AR37" s="131">
        <v>0</v>
      </c>
      <c r="AS37" s="90">
        <f t="shared" si="20"/>
        <v>0</v>
      </c>
      <c r="AU37" s="31" t="b">
        <f t="shared" si="0"/>
        <v>1</v>
      </c>
      <c r="AV37" s="31" t="b">
        <f t="shared" si="1"/>
        <v>1</v>
      </c>
      <c r="AW37" s="39"/>
      <c r="AX37" s="34">
        <f t="shared" si="21"/>
        <v>96</v>
      </c>
      <c r="AY37" s="34">
        <f t="shared" si="22"/>
        <v>92</v>
      </c>
      <c r="AZ37" s="34">
        <f t="shared" si="23"/>
        <v>55</v>
      </c>
      <c r="BA37" s="34">
        <f t="shared" si="24"/>
        <v>30</v>
      </c>
    </row>
    <row r="38" spans="1:53" s="19" customFormat="1" ht="49.5" customHeight="1">
      <c r="A38" s="13">
        <v>31</v>
      </c>
      <c r="B38" s="14" t="s">
        <v>30</v>
      </c>
      <c r="C38" s="64">
        <v>1</v>
      </c>
      <c r="D38" s="63">
        <v>1</v>
      </c>
      <c r="E38" s="63">
        <f t="shared" si="2"/>
        <v>342</v>
      </c>
      <c r="F38" s="63">
        <v>342</v>
      </c>
      <c r="G38" s="118">
        <v>162</v>
      </c>
      <c r="H38" s="118">
        <v>141</v>
      </c>
      <c r="I38" s="65">
        <f t="shared" si="3"/>
        <v>303</v>
      </c>
      <c r="J38" s="97">
        <f t="shared" si="4"/>
        <v>0.8859649122807017</v>
      </c>
      <c r="K38" s="122">
        <v>290</v>
      </c>
      <c r="L38" s="97">
        <f t="shared" si="5"/>
        <v>0.9570957095709571</v>
      </c>
      <c r="M38" s="122">
        <v>4</v>
      </c>
      <c r="N38" s="97">
        <f t="shared" si="6"/>
        <v>0.013201320132013201</v>
      </c>
      <c r="O38" s="122">
        <v>9</v>
      </c>
      <c r="P38" s="97">
        <f t="shared" si="7"/>
        <v>0.0297029702970297</v>
      </c>
      <c r="Q38" s="125">
        <v>0</v>
      </c>
      <c r="R38" s="126">
        <v>75</v>
      </c>
      <c r="S38" s="87">
        <f t="shared" si="25"/>
        <v>0.25862068965517243</v>
      </c>
      <c r="T38" s="118">
        <v>7</v>
      </c>
      <c r="U38" s="89">
        <f t="shared" si="8"/>
        <v>0.02413793103448276</v>
      </c>
      <c r="V38" s="133">
        <v>0</v>
      </c>
      <c r="W38" s="89">
        <f t="shared" si="9"/>
        <v>0</v>
      </c>
      <c r="X38" s="133">
        <v>14</v>
      </c>
      <c r="Y38" s="89">
        <f t="shared" si="10"/>
        <v>0.04827586206896552</v>
      </c>
      <c r="Z38" s="133">
        <v>79</v>
      </c>
      <c r="AA38" s="91">
        <f t="shared" si="11"/>
        <v>0.27241379310344827</v>
      </c>
      <c r="AB38" s="118">
        <v>107</v>
      </c>
      <c r="AC38" s="89">
        <f t="shared" si="12"/>
        <v>0.3689655172413793</v>
      </c>
      <c r="AD38" s="126">
        <v>0</v>
      </c>
      <c r="AE38" s="93">
        <f t="shared" si="13"/>
        <v>0</v>
      </c>
      <c r="AF38" s="133">
        <v>1</v>
      </c>
      <c r="AG38" s="89">
        <f t="shared" si="14"/>
        <v>0.0034482758620689655</v>
      </c>
      <c r="AH38" s="138">
        <v>0</v>
      </c>
      <c r="AI38" s="89">
        <f t="shared" si="15"/>
        <v>0</v>
      </c>
      <c r="AJ38" s="133">
        <v>3</v>
      </c>
      <c r="AK38" s="95">
        <f t="shared" si="16"/>
        <v>0.010344827586206896</v>
      </c>
      <c r="AL38" s="133">
        <v>0</v>
      </c>
      <c r="AM38" s="89">
        <f t="shared" si="17"/>
        <v>0</v>
      </c>
      <c r="AN38" s="133">
        <v>4</v>
      </c>
      <c r="AO38" s="95">
        <f t="shared" si="18"/>
        <v>0.013793103448275862</v>
      </c>
      <c r="AP38" s="126">
        <v>0</v>
      </c>
      <c r="AQ38" s="93">
        <f t="shared" si="19"/>
        <v>0</v>
      </c>
      <c r="AR38" s="133">
        <v>0</v>
      </c>
      <c r="AS38" s="89">
        <f t="shared" si="20"/>
        <v>0</v>
      </c>
      <c r="AU38" s="31" t="b">
        <f t="shared" si="0"/>
        <v>1</v>
      </c>
      <c r="AV38" s="31" t="b">
        <f t="shared" si="1"/>
        <v>1</v>
      </c>
      <c r="AW38" s="40"/>
      <c r="AX38" s="34">
        <f t="shared" si="21"/>
        <v>303</v>
      </c>
      <c r="AY38" s="34">
        <f t="shared" si="22"/>
        <v>290</v>
      </c>
      <c r="AZ38" s="34">
        <f t="shared" si="23"/>
        <v>82</v>
      </c>
      <c r="BA38" s="34">
        <f t="shared" si="24"/>
        <v>186</v>
      </c>
    </row>
    <row r="39" spans="1:53" s="18" customFormat="1" ht="49.5" customHeight="1">
      <c r="A39" s="16">
        <v>32</v>
      </c>
      <c r="B39" s="17" t="s">
        <v>31</v>
      </c>
      <c r="C39" s="66">
        <v>1</v>
      </c>
      <c r="D39" s="62">
        <v>1</v>
      </c>
      <c r="E39" s="62">
        <f t="shared" si="2"/>
        <v>159</v>
      </c>
      <c r="F39" s="62">
        <v>159</v>
      </c>
      <c r="G39" s="141">
        <v>83</v>
      </c>
      <c r="H39" s="141">
        <v>66</v>
      </c>
      <c r="I39" s="142">
        <f t="shared" si="3"/>
        <v>149</v>
      </c>
      <c r="J39" s="98">
        <f t="shared" si="4"/>
        <v>0.9371069182389937</v>
      </c>
      <c r="K39" s="123">
        <v>146</v>
      </c>
      <c r="L39" s="98">
        <f t="shared" si="5"/>
        <v>0.9798657718120806</v>
      </c>
      <c r="M39" s="123">
        <v>1</v>
      </c>
      <c r="N39" s="98">
        <f t="shared" si="6"/>
        <v>0.006711409395973154</v>
      </c>
      <c r="O39" s="123">
        <v>2</v>
      </c>
      <c r="P39" s="98">
        <f t="shared" si="7"/>
        <v>0.013422818791946308</v>
      </c>
      <c r="Q39" s="127">
        <v>0</v>
      </c>
      <c r="R39" s="128">
        <v>29</v>
      </c>
      <c r="S39" s="88">
        <f t="shared" si="25"/>
        <v>0.19863013698630136</v>
      </c>
      <c r="T39" s="119">
        <v>1</v>
      </c>
      <c r="U39" s="90">
        <f t="shared" si="8"/>
        <v>0.00684931506849315</v>
      </c>
      <c r="V39" s="131">
        <v>1</v>
      </c>
      <c r="W39" s="90">
        <f t="shared" si="9"/>
        <v>0.00684931506849315</v>
      </c>
      <c r="X39" s="131">
        <v>13</v>
      </c>
      <c r="Y39" s="90">
        <f t="shared" si="10"/>
        <v>0.08904109589041095</v>
      </c>
      <c r="Z39" s="131">
        <v>30</v>
      </c>
      <c r="AA39" s="92">
        <f t="shared" si="11"/>
        <v>0.2054794520547945</v>
      </c>
      <c r="AB39" s="119">
        <v>67</v>
      </c>
      <c r="AC39" s="90">
        <f t="shared" si="12"/>
        <v>0.4589041095890411</v>
      </c>
      <c r="AD39" s="128">
        <v>0</v>
      </c>
      <c r="AE39" s="94">
        <f t="shared" si="13"/>
        <v>0</v>
      </c>
      <c r="AF39" s="131">
        <v>1</v>
      </c>
      <c r="AG39" s="90">
        <f t="shared" si="14"/>
        <v>0.00684931506849315</v>
      </c>
      <c r="AH39" s="139">
        <v>0</v>
      </c>
      <c r="AI39" s="90">
        <f t="shared" si="15"/>
        <v>0</v>
      </c>
      <c r="AJ39" s="131">
        <v>3</v>
      </c>
      <c r="AK39" s="96">
        <f t="shared" si="16"/>
        <v>0.02054794520547945</v>
      </c>
      <c r="AL39" s="131">
        <v>1</v>
      </c>
      <c r="AM39" s="90">
        <f t="shared" si="17"/>
        <v>0.00684931506849315</v>
      </c>
      <c r="AN39" s="131">
        <v>0</v>
      </c>
      <c r="AO39" s="96">
        <f t="shared" si="18"/>
        <v>0</v>
      </c>
      <c r="AP39" s="128">
        <v>0</v>
      </c>
      <c r="AQ39" s="94">
        <f t="shared" si="19"/>
        <v>0</v>
      </c>
      <c r="AR39" s="131">
        <v>0</v>
      </c>
      <c r="AS39" s="90">
        <f t="shared" si="20"/>
        <v>0</v>
      </c>
      <c r="AU39" s="31" t="b">
        <f t="shared" si="0"/>
        <v>1</v>
      </c>
      <c r="AV39" s="31" t="b">
        <f t="shared" si="1"/>
        <v>1</v>
      </c>
      <c r="AW39" s="39"/>
      <c r="AX39" s="34">
        <f t="shared" si="21"/>
        <v>149</v>
      </c>
      <c r="AY39" s="34">
        <f t="shared" si="22"/>
        <v>146</v>
      </c>
      <c r="AZ39" s="34">
        <f t="shared" si="23"/>
        <v>30</v>
      </c>
      <c r="BA39" s="34">
        <f t="shared" si="24"/>
        <v>97</v>
      </c>
    </row>
    <row r="40" spans="1:53" s="19" customFormat="1" ht="49.5" customHeight="1">
      <c r="A40" s="13">
        <v>33</v>
      </c>
      <c r="B40" s="14" t="s">
        <v>32</v>
      </c>
      <c r="C40" s="64">
        <v>2</v>
      </c>
      <c r="D40" s="63">
        <v>2</v>
      </c>
      <c r="E40" s="63">
        <f t="shared" si="2"/>
        <v>1875</v>
      </c>
      <c r="F40" s="63">
        <v>1875</v>
      </c>
      <c r="G40" s="118">
        <v>762</v>
      </c>
      <c r="H40" s="118">
        <v>799</v>
      </c>
      <c r="I40" s="65">
        <f t="shared" si="3"/>
        <v>1561</v>
      </c>
      <c r="J40" s="97">
        <f t="shared" si="4"/>
        <v>0.8325333333333333</v>
      </c>
      <c r="K40" s="122">
        <v>1529</v>
      </c>
      <c r="L40" s="97">
        <f t="shared" si="5"/>
        <v>0.9795003203074952</v>
      </c>
      <c r="M40" s="122">
        <v>9</v>
      </c>
      <c r="N40" s="97">
        <f t="shared" si="6"/>
        <v>0.005765534913516977</v>
      </c>
      <c r="O40" s="122">
        <v>23</v>
      </c>
      <c r="P40" s="97">
        <f t="shared" si="7"/>
        <v>0.014734144778987828</v>
      </c>
      <c r="Q40" s="125">
        <v>0</v>
      </c>
      <c r="R40" s="126">
        <v>521</v>
      </c>
      <c r="S40" s="87">
        <f t="shared" si="25"/>
        <v>0.3407455853499019</v>
      </c>
      <c r="T40" s="118">
        <v>45</v>
      </c>
      <c r="U40" s="89">
        <f t="shared" si="8"/>
        <v>0.029431000654022238</v>
      </c>
      <c r="V40" s="133">
        <v>8</v>
      </c>
      <c r="W40" s="89">
        <f t="shared" si="9"/>
        <v>0.005232177894048398</v>
      </c>
      <c r="X40" s="133">
        <v>56</v>
      </c>
      <c r="Y40" s="89">
        <f t="shared" si="10"/>
        <v>0.03662524525833878</v>
      </c>
      <c r="Z40" s="133">
        <v>276</v>
      </c>
      <c r="AA40" s="91">
        <f t="shared" si="11"/>
        <v>0.18051013734466972</v>
      </c>
      <c r="AB40" s="118">
        <v>537</v>
      </c>
      <c r="AC40" s="89">
        <f t="shared" si="12"/>
        <v>0.3512099411379987</v>
      </c>
      <c r="AD40" s="126">
        <v>7</v>
      </c>
      <c r="AE40" s="93">
        <f t="shared" si="13"/>
        <v>0.004578155657292348</v>
      </c>
      <c r="AF40" s="133">
        <v>9</v>
      </c>
      <c r="AG40" s="89">
        <f t="shared" si="14"/>
        <v>0.005886200130804447</v>
      </c>
      <c r="AH40" s="138">
        <v>6</v>
      </c>
      <c r="AI40" s="89">
        <f t="shared" si="15"/>
        <v>0.003924133420536298</v>
      </c>
      <c r="AJ40" s="133">
        <v>18</v>
      </c>
      <c r="AK40" s="95">
        <f t="shared" si="16"/>
        <v>0.011772400261608895</v>
      </c>
      <c r="AL40" s="133">
        <v>5</v>
      </c>
      <c r="AM40" s="89">
        <f t="shared" si="17"/>
        <v>0.0032701111837802484</v>
      </c>
      <c r="AN40" s="133">
        <v>39</v>
      </c>
      <c r="AO40" s="95">
        <f t="shared" si="18"/>
        <v>0.025506867233485938</v>
      </c>
      <c r="AP40" s="126">
        <v>2</v>
      </c>
      <c r="AQ40" s="93">
        <f t="shared" si="19"/>
        <v>0.0013080444735120995</v>
      </c>
      <c r="AR40" s="133">
        <v>0</v>
      </c>
      <c r="AS40" s="89">
        <f t="shared" si="20"/>
        <v>0</v>
      </c>
      <c r="AU40" s="31" t="b">
        <f aca="true" t="shared" si="26" ref="AU40:AU71">IF(I40=AX40,TRUE,FALSE)</f>
        <v>1</v>
      </c>
      <c r="AV40" s="31" t="b">
        <f aca="true" t="shared" si="27" ref="AV40:AV71">IF(K40=AY40,TRUE,FALSE)</f>
        <v>1</v>
      </c>
      <c r="AW40" s="40"/>
      <c r="AX40" s="34">
        <f t="shared" si="21"/>
        <v>1561</v>
      </c>
      <c r="AY40" s="34">
        <f t="shared" si="22"/>
        <v>1529</v>
      </c>
      <c r="AZ40" s="34">
        <f t="shared" si="23"/>
        <v>566</v>
      </c>
      <c r="BA40" s="34">
        <f t="shared" si="24"/>
        <v>813</v>
      </c>
    </row>
    <row r="41" spans="1:53" s="18" customFormat="1" ht="49.5" customHeight="1">
      <c r="A41" s="16">
        <v>34</v>
      </c>
      <c r="B41" s="17" t="s">
        <v>33</v>
      </c>
      <c r="C41" s="66">
        <v>2</v>
      </c>
      <c r="D41" s="62">
        <v>2</v>
      </c>
      <c r="E41" s="62">
        <f t="shared" si="2"/>
        <v>746</v>
      </c>
      <c r="F41" s="62">
        <v>746</v>
      </c>
      <c r="G41" s="119">
        <v>337</v>
      </c>
      <c r="H41" s="119">
        <v>323</v>
      </c>
      <c r="I41" s="67">
        <f t="shared" si="3"/>
        <v>660</v>
      </c>
      <c r="J41" s="98">
        <f t="shared" si="4"/>
        <v>0.8847184986595175</v>
      </c>
      <c r="K41" s="123">
        <v>632</v>
      </c>
      <c r="L41" s="98">
        <f t="shared" si="5"/>
        <v>0.9575757575757575</v>
      </c>
      <c r="M41" s="123">
        <v>13</v>
      </c>
      <c r="N41" s="98">
        <f t="shared" si="6"/>
        <v>0.019696969696969695</v>
      </c>
      <c r="O41" s="123">
        <v>15</v>
      </c>
      <c r="P41" s="98">
        <f t="shared" si="7"/>
        <v>0.022727272727272728</v>
      </c>
      <c r="Q41" s="127">
        <v>0</v>
      </c>
      <c r="R41" s="128">
        <v>119</v>
      </c>
      <c r="S41" s="88">
        <f t="shared" si="25"/>
        <v>0.18829113924050633</v>
      </c>
      <c r="T41" s="119">
        <v>13</v>
      </c>
      <c r="U41" s="90">
        <f t="shared" si="8"/>
        <v>0.020569620253164556</v>
      </c>
      <c r="V41" s="131">
        <v>2</v>
      </c>
      <c r="W41" s="90">
        <f t="shared" si="9"/>
        <v>0.0031645569620253164</v>
      </c>
      <c r="X41" s="131">
        <v>22</v>
      </c>
      <c r="Y41" s="90">
        <f t="shared" si="10"/>
        <v>0.03481012658227848</v>
      </c>
      <c r="Z41" s="131">
        <v>113</v>
      </c>
      <c r="AA41" s="92">
        <f t="shared" si="11"/>
        <v>0.1787974683544304</v>
      </c>
      <c r="AB41" s="119">
        <v>336</v>
      </c>
      <c r="AC41" s="90">
        <f t="shared" si="12"/>
        <v>0.5316455696202531</v>
      </c>
      <c r="AD41" s="128">
        <v>1</v>
      </c>
      <c r="AE41" s="94">
        <f t="shared" si="13"/>
        <v>0.0015822784810126582</v>
      </c>
      <c r="AF41" s="131">
        <v>0</v>
      </c>
      <c r="AG41" s="90">
        <f t="shared" si="14"/>
        <v>0</v>
      </c>
      <c r="AH41" s="139">
        <v>1</v>
      </c>
      <c r="AI41" s="90">
        <f t="shared" si="15"/>
        <v>0.0015822784810126582</v>
      </c>
      <c r="AJ41" s="131">
        <v>13</v>
      </c>
      <c r="AK41" s="96">
        <f t="shared" si="16"/>
        <v>0.020569620253164556</v>
      </c>
      <c r="AL41" s="131">
        <v>2</v>
      </c>
      <c r="AM41" s="90">
        <f t="shared" si="17"/>
        <v>0.0031645569620253164</v>
      </c>
      <c r="AN41" s="131">
        <v>10</v>
      </c>
      <c r="AO41" s="96">
        <f t="shared" si="18"/>
        <v>0.015822784810126583</v>
      </c>
      <c r="AP41" s="128">
        <v>0</v>
      </c>
      <c r="AQ41" s="94">
        <f t="shared" si="19"/>
        <v>0</v>
      </c>
      <c r="AR41" s="131">
        <v>0</v>
      </c>
      <c r="AS41" s="90">
        <f t="shared" si="20"/>
        <v>0</v>
      </c>
      <c r="AU41" s="31" t="b">
        <f t="shared" si="26"/>
        <v>1</v>
      </c>
      <c r="AV41" s="31" t="b">
        <f t="shared" si="27"/>
        <v>1</v>
      </c>
      <c r="AW41" s="39"/>
      <c r="AX41" s="34">
        <f t="shared" si="21"/>
        <v>660</v>
      </c>
      <c r="AY41" s="34">
        <f t="shared" si="22"/>
        <v>632</v>
      </c>
      <c r="AZ41" s="34">
        <f t="shared" si="23"/>
        <v>132</v>
      </c>
      <c r="BA41" s="34">
        <f t="shared" si="24"/>
        <v>449</v>
      </c>
    </row>
    <row r="42" spans="1:53" s="19" customFormat="1" ht="49.5" customHeight="1">
      <c r="A42" s="13">
        <v>35</v>
      </c>
      <c r="B42" s="14" t="s">
        <v>34</v>
      </c>
      <c r="C42" s="64">
        <v>8</v>
      </c>
      <c r="D42" s="63">
        <v>8</v>
      </c>
      <c r="E42" s="63">
        <f t="shared" si="2"/>
        <v>5717</v>
      </c>
      <c r="F42" s="63">
        <v>5717</v>
      </c>
      <c r="G42" s="120">
        <v>2166</v>
      </c>
      <c r="H42" s="120">
        <v>2388</v>
      </c>
      <c r="I42" s="140">
        <f t="shared" si="3"/>
        <v>4554</v>
      </c>
      <c r="J42" s="97">
        <f t="shared" si="4"/>
        <v>0.7965716284764737</v>
      </c>
      <c r="K42" s="122">
        <v>4384</v>
      </c>
      <c r="L42" s="97">
        <f t="shared" si="5"/>
        <v>0.9626701800614844</v>
      </c>
      <c r="M42" s="122">
        <v>40</v>
      </c>
      <c r="N42" s="97">
        <f t="shared" si="6"/>
        <v>0.00878348704435661</v>
      </c>
      <c r="O42" s="122">
        <v>130</v>
      </c>
      <c r="P42" s="97">
        <f t="shared" si="7"/>
        <v>0.02854633289415898</v>
      </c>
      <c r="Q42" s="125">
        <v>0</v>
      </c>
      <c r="R42" s="126">
        <v>1262</v>
      </c>
      <c r="S42" s="87">
        <f t="shared" si="25"/>
        <v>0.28786496350364965</v>
      </c>
      <c r="T42" s="118">
        <v>131</v>
      </c>
      <c r="U42" s="89">
        <f t="shared" si="8"/>
        <v>0.02988138686131387</v>
      </c>
      <c r="V42" s="133">
        <v>18</v>
      </c>
      <c r="W42" s="89">
        <f t="shared" si="9"/>
        <v>0.004105839416058394</v>
      </c>
      <c r="X42" s="133">
        <v>139</v>
      </c>
      <c r="Y42" s="89">
        <f t="shared" si="10"/>
        <v>0.03170620437956204</v>
      </c>
      <c r="Z42" s="133">
        <v>704</v>
      </c>
      <c r="AA42" s="91">
        <f t="shared" si="11"/>
        <v>0.16058394160583941</v>
      </c>
      <c r="AB42" s="118">
        <v>1788</v>
      </c>
      <c r="AC42" s="89">
        <f t="shared" si="12"/>
        <v>0.40784671532846717</v>
      </c>
      <c r="AD42" s="126">
        <v>31</v>
      </c>
      <c r="AE42" s="93">
        <f t="shared" si="13"/>
        <v>0.007071167883211679</v>
      </c>
      <c r="AF42" s="133">
        <v>37</v>
      </c>
      <c r="AG42" s="89">
        <f t="shared" si="14"/>
        <v>0.00843978102189781</v>
      </c>
      <c r="AH42" s="138">
        <v>20</v>
      </c>
      <c r="AI42" s="89">
        <f t="shared" si="15"/>
        <v>0.004562043795620438</v>
      </c>
      <c r="AJ42" s="133">
        <v>68</v>
      </c>
      <c r="AK42" s="95">
        <f t="shared" si="16"/>
        <v>0.01551094890510949</v>
      </c>
      <c r="AL42" s="133">
        <v>24</v>
      </c>
      <c r="AM42" s="89">
        <f t="shared" si="17"/>
        <v>0.005474452554744526</v>
      </c>
      <c r="AN42" s="133">
        <v>147</v>
      </c>
      <c r="AO42" s="95">
        <f t="shared" si="18"/>
        <v>0.033531021897810216</v>
      </c>
      <c r="AP42" s="126">
        <v>12</v>
      </c>
      <c r="AQ42" s="93">
        <f t="shared" si="19"/>
        <v>0.002737226277372263</v>
      </c>
      <c r="AR42" s="133">
        <v>3</v>
      </c>
      <c r="AS42" s="89">
        <f t="shared" si="20"/>
        <v>0.0006843065693430657</v>
      </c>
      <c r="AU42" s="31" t="b">
        <f t="shared" si="26"/>
        <v>1</v>
      </c>
      <c r="AV42" s="31" t="b">
        <f t="shared" si="27"/>
        <v>1</v>
      </c>
      <c r="AW42" s="40"/>
      <c r="AX42" s="34">
        <f t="shared" si="21"/>
        <v>4554</v>
      </c>
      <c r="AY42" s="34">
        <f t="shared" si="22"/>
        <v>4384</v>
      </c>
      <c r="AZ42" s="34">
        <f t="shared" si="23"/>
        <v>1393</v>
      </c>
      <c r="BA42" s="34">
        <f t="shared" si="24"/>
        <v>2492</v>
      </c>
    </row>
    <row r="43" spans="1:53" s="18" customFormat="1" ht="49.5" customHeight="1">
      <c r="A43" s="16">
        <v>36</v>
      </c>
      <c r="B43" s="17" t="s">
        <v>35</v>
      </c>
      <c r="C43" s="66">
        <v>1</v>
      </c>
      <c r="D43" s="62">
        <v>1</v>
      </c>
      <c r="E43" s="62">
        <f t="shared" si="2"/>
        <v>226</v>
      </c>
      <c r="F43" s="62">
        <v>226</v>
      </c>
      <c r="G43" s="119">
        <v>71</v>
      </c>
      <c r="H43" s="119">
        <v>78</v>
      </c>
      <c r="I43" s="67">
        <f t="shared" si="3"/>
        <v>149</v>
      </c>
      <c r="J43" s="98">
        <f t="shared" si="4"/>
        <v>0.6592920353982301</v>
      </c>
      <c r="K43" s="123">
        <v>142</v>
      </c>
      <c r="L43" s="98">
        <f t="shared" si="5"/>
        <v>0.9530201342281879</v>
      </c>
      <c r="M43" s="123">
        <v>5</v>
      </c>
      <c r="N43" s="98">
        <f t="shared" si="6"/>
        <v>0.03355704697986577</v>
      </c>
      <c r="O43" s="123">
        <v>2</v>
      </c>
      <c r="P43" s="98">
        <f t="shared" si="7"/>
        <v>0.013422818791946308</v>
      </c>
      <c r="Q43" s="127">
        <v>0</v>
      </c>
      <c r="R43" s="128">
        <v>31</v>
      </c>
      <c r="S43" s="88">
        <f t="shared" si="25"/>
        <v>0.21830985915492956</v>
      </c>
      <c r="T43" s="119">
        <v>10</v>
      </c>
      <c r="U43" s="90">
        <f t="shared" si="8"/>
        <v>0.07042253521126761</v>
      </c>
      <c r="V43" s="131">
        <v>5</v>
      </c>
      <c r="W43" s="90">
        <f t="shared" si="9"/>
        <v>0.035211267605633804</v>
      </c>
      <c r="X43" s="131">
        <v>10</v>
      </c>
      <c r="Y43" s="90">
        <f t="shared" si="10"/>
        <v>0.07042253521126761</v>
      </c>
      <c r="Z43" s="131">
        <v>31</v>
      </c>
      <c r="AA43" s="92">
        <f t="shared" si="11"/>
        <v>0.21830985915492956</v>
      </c>
      <c r="AB43" s="119">
        <v>50</v>
      </c>
      <c r="AC43" s="90">
        <f t="shared" si="12"/>
        <v>0.352112676056338</v>
      </c>
      <c r="AD43" s="128">
        <v>0</v>
      </c>
      <c r="AE43" s="94">
        <f t="shared" si="13"/>
        <v>0</v>
      </c>
      <c r="AF43" s="131">
        <v>1</v>
      </c>
      <c r="AG43" s="90">
        <f t="shared" si="14"/>
        <v>0.007042253521126761</v>
      </c>
      <c r="AH43" s="139">
        <v>0</v>
      </c>
      <c r="AI43" s="90">
        <f t="shared" si="15"/>
        <v>0</v>
      </c>
      <c r="AJ43" s="131">
        <v>2</v>
      </c>
      <c r="AK43" s="96">
        <f t="shared" si="16"/>
        <v>0.014084507042253521</v>
      </c>
      <c r="AL43" s="131">
        <v>0</v>
      </c>
      <c r="AM43" s="90">
        <f t="shared" si="17"/>
        <v>0</v>
      </c>
      <c r="AN43" s="131">
        <v>0</v>
      </c>
      <c r="AO43" s="96">
        <f t="shared" si="18"/>
        <v>0</v>
      </c>
      <c r="AP43" s="128">
        <v>2</v>
      </c>
      <c r="AQ43" s="94">
        <f t="shared" si="19"/>
        <v>0.014084507042253521</v>
      </c>
      <c r="AR43" s="131">
        <v>0</v>
      </c>
      <c r="AS43" s="90">
        <f t="shared" si="20"/>
        <v>0</v>
      </c>
      <c r="AU43" s="31" t="b">
        <f t="shared" si="26"/>
        <v>1</v>
      </c>
      <c r="AV43" s="31" t="b">
        <f t="shared" si="27"/>
        <v>1</v>
      </c>
      <c r="AW43" s="39"/>
      <c r="AX43" s="34">
        <f t="shared" si="21"/>
        <v>149</v>
      </c>
      <c r="AY43" s="34">
        <f t="shared" si="22"/>
        <v>142</v>
      </c>
      <c r="AZ43" s="34">
        <f t="shared" si="23"/>
        <v>41</v>
      </c>
      <c r="BA43" s="34">
        <f t="shared" si="24"/>
        <v>81</v>
      </c>
    </row>
    <row r="44" spans="1:53" s="19" customFormat="1" ht="49.5" customHeight="1">
      <c r="A44" s="13">
        <v>37</v>
      </c>
      <c r="B44" s="14" t="s">
        <v>36</v>
      </c>
      <c r="C44" s="64">
        <v>1</v>
      </c>
      <c r="D44" s="63">
        <v>1</v>
      </c>
      <c r="E44" s="63">
        <f t="shared" si="2"/>
        <v>87</v>
      </c>
      <c r="F44" s="63">
        <v>87</v>
      </c>
      <c r="G44" s="118">
        <v>39</v>
      </c>
      <c r="H44" s="118">
        <v>31</v>
      </c>
      <c r="I44" s="65">
        <f t="shared" si="3"/>
        <v>70</v>
      </c>
      <c r="J44" s="97">
        <f t="shared" si="4"/>
        <v>0.8045977011494253</v>
      </c>
      <c r="K44" s="122">
        <v>69</v>
      </c>
      <c r="L44" s="97">
        <f t="shared" si="5"/>
        <v>0.9857142857142858</v>
      </c>
      <c r="M44" s="122">
        <v>1</v>
      </c>
      <c r="N44" s="97">
        <f t="shared" si="6"/>
        <v>0.014285714285714285</v>
      </c>
      <c r="O44" s="122">
        <v>0</v>
      </c>
      <c r="P44" s="97">
        <f t="shared" si="7"/>
        <v>0</v>
      </c>
      <c r="Q44" s="125">
        <v>0</v>
      </c>
      <c r="R44" s="126">
        <v>17</v>
      </c>
      <c r="S44" s="87">
        <f t="shared" si="25"/>
        <v>0.2463768115942029</v>
      </c>
      <c r="T44" s="118">
        <v>1</v>
      </c>
      <c r="U44" s="89">
        <f t="shared" si="8"/>
        <v>0.014492753623188406</v>
      </c>
      <c r="V44" s="133">
        <v>1</v>
      </c>
      <c r="W44" s="89">
        <f t="shared" si="9"/>
        <v>0.014492753623188406</v>
      </c>
      <c r="X44" s="133">
        <v>0</v>
      </c>
      <c r="Y44" s="89">
        <f t="shared" si="10"/>
        <v>0</v>
      </c>
      <c r="Z44" s="133">
        <v>8</v>
      </c>
      <c r="AA44" s="91">
        <f t="shared" si="11"/>
        <v>0.11594202898550725</v>
      </c>
      <c r="AB44" s="118">
        <v>39</v>
      </c>
      <c r="AC44" s="89">
        <f t="shared" si="12"/>
        <v>0.5652173913043478</v>
      </c>
      <c r="AD44" s="126">
        <v>0</v>
      </c>
      <c r="AE44" s="93">
        <f t="shared" si="13"/>
        <v>0</v>
      </c>
      <c r="AF44" s="133">
        <v>0</v>
      </c>
      <c r="AG44" s="89">
        <f t="shared" si="14"/>
        <v>0</v>
      </c>
      <c r="AH44" s="138">
        <v>0</v>
      </c>
      <c r="AI44" s="89">
        <f t="shared" si="15"/>
        <v>0</v>
      </c>
      <c r="AJ44" s="133">
        <v>0</v>
      </c>
      <c r="AK44" s="95">
        <f t="shared" si="16"/>
        <v>0</v>
      </c>
      <c r="AL44" s="133">
        <v>0</v>
      </c>
      <c r="AM44" s="89">
        <f t="shared" si="17"/>
        <v>0</v>
      </c>
      <c r="AN44" s="133">
        <v>3</v>
      </c>
      <c r="AO44" s="95">
        <f t="shared" si="18"/>
        <v>0.043478260869565216</v>
      </c>
      <c r="AP44" s="126">
        <v>0</v>
      </c>
      <c r="AQ44" s="93">
        <f t="shared" si="19"/>
        <v>0</v>
      </c>
      <c r="AR44" s="133">
        <v>0</v>
      </c>
      <c r="AS44" s="89">
        <f t="shared" si="20"/>
        <v>0</v>
      </c>
      <c r="AU44" s="31" t="b">
        <f t="shared" si="26"/>
        <v>1</v>
      </c>
      <c r="AV44" s="31" t="b">
        <f t="shared" si="27"/>
        <v>1</v>
      </c>
      <c r="AW44" s="40"/>
      <c r="AX44" s="34">
        <f t="shared" si="21"/>
        <v>70</v>
      </c>
      <c r="AY44" s="34">
        <f t="shared" si="22"/>
        <v>69</v>
      </c>
      <c r="AZ44" s="34">
        <f t="shared" si="23"/>
        <v>18</v>
      </c>
      <c r="BA44" s="34">
        <f t="shared" si="24"/>
        <v>47</v>
      </c>
    </row>
    <row r="45" spans="1:53" s="18" customFormat="1" ht="49.5" customHeight="1">
      <c r="A45" s="16">
        <v>38</v>
      </c>
      <c r="B45" s="17" t="s">
        <v>37</v>
      </c>
      <c r="C45" s="66">
        <v>1</v>
      </c>
      <c r="D45" s="62">
        <v>1</v>
      </c>
      <c r="E45" s="62">
        <f t="shared" si="2"/>
        <v>237</v>
      </c>
      <c r="F45" s="62">
        <v>237</v>
      </c>
      <c r="G45" s="119">
        <v>98</v>
      </c>
      <c r="H45" s="119">
        <v>84</v>
      </c>
      <c r="I45" s="67">
        <f t="shared" si="3"/>
        <v>182</v>
      </c>
      <c r="J45" s="98">
        <f t="shared" si="4"/>
        <v>0.7679324894514767</v>
      </c>
      <c r="K45" s="123">
        <v>176</v>
      </c>
      <c r="L45" s="98">
        <f t="shared" si="5"/>
        <v>0.967032967032967</v>
      </c>
      <c r="M45" s="123">
        <v>2</v>
      </c>
      <c r="N45" s="98">
        <f t="shared" si="6"/>
        <v>0.01098901098901099</v>
      </c>
      <c r="O45" s="123">
        <v>4</v>
      </c>
      <c r="P45" s="98">
        <f t="shared" si="7"/>
        <v>0.02197802197802198</v>
      </c>
      <c r="Q45" s="127">
        <v>0</v>
      </c>
      <c r="R45" s="128">
        <v>29</v>
      </c>
      <c r="S45" s="88">
        <f t="shared" si="25"/>
        <v>0.16477272727272727</v>
      </c>
      <c r="T45" s="119">
        <v>4</v>
      </c>
      <c r="U45" s="90">
        <f t="shared" si="8"/>
        <v>0.022727272727272728</v>
      </c>
      <c r="V45" s="131">
        <v>1</v>
      </c>
      <c r="W45" s="90">
        <f t="shared" si="9"/>
        <v>0.005681818181818182</v>
      </c>
      <c r="X45" s="131">
        <v>12</v>
      </c>
      <c r="Y45" s="90">
        <f t="shared" si="10"/>
        <v>0.06818181818181818</v>
      </c>
      <c r="Z45" s="131">
        <v>58</v>
      </c>
      <c r="AA45" s="92">
        <f t="shared" si="11"/>
        <v>0.32954545454545453</v>
      </c>
      <c r="AB45" s="119">
        <v>69</v>
      </c>
      <c r="AC45" s="90">
        <f t="shared" si="12"/>
        <v>0.39204545454545453</v>
      </c>
      <c r="AD45" s="128">
        <v>1</v>
      </c>
      <c r="AE45" s="94">
        <f t="shared" si="13"/>
        <v>0.005681818181818182</v>
      </c>
      <c r="AF45" s="131">
        <v>1</v>
      </c>
      <c r="AG45" s="90">
        <f t="shared" si="14"/>
        <v>0.005681818181818182</v>
      </c>
      <c r="AH45" s="139">
        <v>0</v>
      </c>
      <c r="AI45" s="90">
        <f t="shared" si="15"/>
        <v>0</v>
      </c>
      <c r="AJ45" s="131">
        <v>1</v>
      </c>
      <c r="AK45" s="96">
        <f t="shared" si="16"/>
        <v>0.005681818181818182</v>
      </c>
      <c r="AL45" s="131">
        <v>0</v>
      </c>
      <c r="AM45" s="90">
        <f t="shared" si="17"/>
        <v>0</v>
      </c>
      <c r="AN45" s="131">
        <v>0</v>
      </c>
      <c r="AO45" s="96">
        <f t="shared" si="18"/>
        <v>0</v>
      </c>
      <c r="AP45" s="128">
        <v>0</v>
      </c>
      <c r="AQ45" s="94">
        <f t="shared" si="19"/>
        <v>0</v>
      </c>
      <c r="AR45" s="131">
        <v>0</v>
      </c>
      <c r="AS45" s="90">
        <f t="shared" si="20"/>
        <v>0</v>
      </c>
      <c r="AU45" s="31" t="b">
        <f t="shared" si="26"/>
        <v>1</v>
      </c>
      <c r="AV45" s="31" t="b">
        <f t="shared" si="27"/>
        <v>1</v>
      </c>
      <c r="AW45" s="39"/>
      <c r="AX45" s="34">
        <f t="shared" si="21"/>
        <v>182</v>
      </c>
      <c r="AY45" s="34">
        <f t="shared" si="22"/>
        <v>176</v>
      </c>
      <c r="AZ45" s="34">
        <f t="shared" si="23"/>
        <v>33</v>
      </c>
      <c r="BA45" s="34">
        <f t="shared" si="24"/>
        <v>127</v>
      </c>
    </row>
    <row r="46" spans="1:53" s="19" customFormat="1" ht="49.5" customHeight="1">
      <c r="A46" s="13">
        <v>39</v>
      </c>
      <c r="B46" s="14" t="s">
        <v>38</v>
      </c>
      <c r="C46" s="64">
        <v>1</v>
      </c>
      <c r="D46" s="63">
        <v>1</v>
      </c>
      <c r="E46" s="63">
        <f t="shared" si="2"/>
        <v>509</v>
      </c>
      <c r="F46" s="63">
        <v>509</v>
      </c>
      <c r="G46" s="118">
        <v>206</v>
      </c>
      <c r="H46" s="118">
        <v>198</v>
      </c>
      <c r="I46" s="65">
        <f t="shared" si="3"/>
        <v>404</v>
      </c>
      <c r="J46" s="97">
        <f t="shared" si="4"/>
        <v>0.793713163064833</v>
      </c>
      <c r="K46" s="122">
        <v>393</v>
      </c>
      <c r="L46" s="97">
        <f t="shared" si="5"/>
        <v>0.9727722772277227</v>
      </c>
      <c r="M46" s="122">
        <v>1</v>
      </c>
      <c r="N46" s="97">
        <f t="shared" si="6"/>
        <v>0.0024752475247524753</v>
      </c>
      <c r="O46" s="122">
        <v>10</v>
      </c>
      <c r="P46" s="97">
        <f t="shared" si="7"/>
        <v>0.024752475247524754</v>
      </c>
      <c r="Q46" s="125">
        <v>0</v>
      </c>
      <c r="R46" s="126">
        <v>64</v>
      </c>
      <c r="S46" s="87">
        <f t="shared" si="25"/>
        <v>0.1628498727735369</v>
      </c>
      <c r="T46" s="118">
        <v>7</v>
      </c>
      <c r="U46" s="89">
        <f t="shared" si="8"/>
        <v>0.017811704834605598</v>
      </c>
      <c r="V46" s="133">
        <v>1</v>
      </c>
      <c r="W46" s="89">
        <f t="shared" si="9"/>
        <v>0.002544529262086514</v>
      </c>
      <c r="X46" s="133">
        <v>14</v>
      </c>
      <c r="Y46" s="89">
        <f t="shared" si="10"/>
        <v>0.035623409669211195</v>
      </c>
      <c r="Z46" s="133">
        <v>131</v>
      </c>
      <c r="AA46" s="91">
        <f t="shared" si="11"/>
        <v>0.3333333333333333</v>
      </c>
      <c r="AB46" s="118">
        <v>161</v>
      </c>
      <c r="AC46" s="89">
        <f t="shared" si="12"/>
        <v>0.40966921119592875</v>
      </c>
      <c r="AD46" s="126">
        <v>1</v>
      </c>
      <c r="AE46" s="93">
        <f t="shared" si="13"/>
        <v>0.002544529262086514</v>
      </c>
      <c r="AF46" s="133">
        <v>0</v>
      </c>
      <c r="AG46" s="89">
        <f t="shared" si="14"/>
        <v>0</v>
      </c>
      <c r="AH46" s="138">
        <v>2</v>
      </c>
      <c r="AI46" s="89">
        <f t="shared" si="15"/>
        <v>0.005089058524173028</v>
      </c>
      <c r="AJ46" s="133">
        <v>8</v>
      </c>
      <c r="AK46" s="95">
        <f t="shared" si="16"/>
        <v>0.020356234096692113</v>
      </c>
      <c r="AL46" s="133">
        <v>1</v>
      </c>
      <c r="AM46" s="89">
        <f t="shared" si="17"/>
        <v>0.002544529262086514</v>
      </c>
      <c r="AN46" s="133">
        <v>3</v>
      </c>
      <c r="AO46" s="95">
        <f t="shared" si="18"/>
        <v>0.007633587786259542</v>
      </c>
      <c r="AP46" s="126">
        <v>0</v>
      </c>
      <c r="AQ46" s="93">
        <f t="shared" si="19"/>
        <v>0</v>
      </c>
      <c r="AR46" s="133">
        <v>0</v>
      </c>
      <c r="AS46" s="89">
        <f t="shared" si="20"/>
        <v>0</v>
      </c>
      <c r="AU46" s="31" t="b">
        <f t="shared" si="26"/>
        <v>1</v>
      </c>
      <c r="AV46" s="31" t="b">
        <f t="shared" si="27"/>
        <v>1</v>
      </c>
      <c r="AW46" s="40"/>
      <c r="AX46" s="34">
        <f t="shared" si="21"/>
        <v>404</v>
      </c>
      <c r="AY46" s="34">
        <f t="shared" si="22"/>
        <v>393</v>
      </c>
      <c r="AZ46" s="34">
        <f t="shared" si="23"/>
        <v>71</v>
      </c>
      <c r="BA46" s="34">
        <f t="shared" si="24"/>
        <v>292</v>
      </c>
    </row>
    <row r="47" spans="1:53" s="18" customFormat="1" ht="49.5" customHeight="1">
      <c r="A47" s="16">
        <v>40</v>
      </c>
      <c r="B47" s="17" t="s">
        <v>39</v>
      </c>
      <c r="C47" s="66">
        <v>1</v>
      </c>
      <c r="D47" s="62">
        <v>1</v>
      </c>
      <c r="E47" s="62">
        <f t="shared" si="2"/>
        <v>327</v>
      </c>
      <c r="F47" s="62">
        <v>327</v>
      </c>
      <c r="G47" s="119">
        <v>131</v>
      </c>
      <c r="H47" s="119">
        <v>136</v>
      </c>
      <c r="I47" s="67">
        <f t="shared" si="3"/>
        <v>267</v>
      </c>
      <c r="J47" s="98">
        <f t="shared" si="4"/>
        <v>0.8165137614678899</v>
      </c>
      <c r="K47" s="123">
        <v>255</v>
      </c>
      <c r="L47" s="98">
        <f t="shared" si="5"/>
        <v>0.9550561797752809</v>
      </c>
      <c r="M47" s="123">
        <v>2</v>
      </c>
      <c r="N47" s="98">
        <f t="shared" si="6"/>
        <v>0.00749063670411985</v>
      </c>
      <c r="O47" s="123">
        <v>10</v>
      </c>
      <c r="P47" s="98">
        <f t="shared" si="7"/>
        <v>0.03745318352059925</v>
      </c>
      <c r="Q47" s="127">
        <v>0</v>
      </c>
      <c r="R47" s="128">
        <v>85</v>
      </c>
      <c r="S47" s="88">
        <f t="shared" si="25"/>
        <v>0.3333333333333333</v>
      </c>
      <c r="T47" s="119">
        <v>4</v>
      </c>
      <c r="U47" s="90">
        <f t="shared" si="8"/>
        <v>0.01568627450980392</v>
      </c>
      <c r="V47" s="131">
        <v>3</v>
      </c>
      <c r="W47" s="90">
        <f t="shared" si="9"/>
        <v>0.011764705882352941</v>
      </c>
      <c r="X47" s="131">
        <v>10</v>
      </c>
      <c r="Y47" s="90">
        <f t="shared" si="10"/>
        <v>0.0392156862745098</v>
      </c>
      <c r="Z47" s="131">
        <v>38</v>
      </c>
      <c r="AA47" s="92">
        <f t="shared" si="11"/>
        <v>0.14901960784313725</v>
      </c>
      <c r="AB47" s="119">
        <v>100</v>
      </c>
      <c r="AC47" s="90">
        <f t="shared" si="12"/>
        <v>0.39215686274509803</v>
      </c>
      <c r="AD47" s="128">
        <v>2</v>
      </c>
      <c r="AE47" s="94">
        <f t="shared" si="13"/>
        <v>0.00784313725490196</v>
      </c>
      <c r="AF47" s="131">
        <v>2</v>
      </c>
      <c r="AG47" s="90">
        <f t="shared" si="14"/>
        <v>0.00784313725490196</v>
      </c>
      <c r="AH47" s="139">
        <v>0</v>
      </c>
      <c r="AI47" s="90">
        <f t="shared" si="15"/>
        <v>0</v>
      </c>
      <c r="AJ47" s="131">
        <v>2</v>
      </c>
      <c r="AK47" s="96">
        <f t="shared" si="16"/>
        <v>0.00784313725490196</v>
      </c>
      <c r="AL47" s="131">
        <v>4</v>
      </c>
      <c r="AM47" s="90">
        <f t="shared" si="17"/>
        <v>0.01568627450980392</v>
      </c>
      <c r="AN47" s="131">
        <v>4</v>
      </c>
      <c r="AO47" s="96">
        <f t="shared" si="18"/>
        <v>0.01568627450980392</v>
      </c>
      <c r="AP47" s="128">
        <v>1</v>
      </c>
      <c r="AQ47" s="94">
        <f t="shared" si="19"/>
        <v>0.00392156862745098</v>
      </c>
      <c r="AR47" s="131">
        <v>0</v>
      </c>
      <c r="AS47" s="90">
        <f t="shared" si="20"/>
        <v>0</v>
      </c>
      <c r="AU47" s="31" t="b">
        <f t="shared" si="26"/>
        <v>1</v>
      </c>
      <c r="AV47" s="31" t="b">
        <f t="shared" si="27"/>
        <v>1</v>
      </c>
      <c r="AW47" s="39"/>
      <c r="AX47" s="34">
        <f t="shared" si="21"/>
        <v>267</v>
      </c>
      <c r="AY47" s="34">
        <f t="shared" si="22"/>
        <v>255</v>
      </c>
      <c r="AZ47" s="34">
        <f t="shared" si="23"/>
        <v>89</v>
      </c>
      <c r="BA47" s="34">
        <f t="shared" si="24"/>
        <v>138</v>
      </c>
    </row>
    <row r="48" spans="1:53" s="19" customFormat="1" ht="49.5" customHeight="1">
      <c r="A48" s="13">
        <v>41</v>
      </c>
      <c r="B48" s="14" t="s">
        <v>40</v>
      </c>
      <c r="C48" s="64">
        <v>3</v>
      </c>
      <c r="D48" s="63">
        <v>3</v>
      </c>
      <c r="E48" s="63">
        <f t="shared" si="2"/>
        <v>1145</v>
      </c>
      <c r="F48" s="63">
        <v>1145</v>
      </c>
      <c r="G48" s="118">
        <v>428</v>
      </c>
      <c r="H48" s="118">
        <v>486</v>
      </c>
      <c r="I48" s="65">
        <f t="shared" si="3"/>
        <v>914</v>
      </c>
      <c r="J48" s="97">
        <f t="shared" si="4"/>
        <v>0.7982532751091703</v>
      </c>
      <c r="K48" s="122">
        <v>875</v>
      </c>
      <c r="L48" s="97">
        <f t="shared" si="5"/>
        <v>0.9573304157549234</v>
      </c>
      <c r="M48" s="122">
        <v>9</v>
      </c>
      <c r="N48" s="97">
        <f t="shared" si="6"/>
        <v>0.009846827133479213</v>
      </c>
      <c r="O48" s="122">
        <v>30</v>
      </c>
      <c r="P48" s="97">
        <f t="shared" si="7"/>
        <v>0.03282275711159737</v>
      </c>
      <c r="Q48" s="125">
        <v>0</v>
      </c>
      <c r="R48" s="126">
        <v>175</v>
      </c>
      <c r="S48" s="87">
        <f t="shared" si="25"/>
        <v>0.2</v>
      </c>
      <c r="T48" s="118">
        <v>26</v>
      </c>
      <c r="U48" s="89">
        <f t="shared" si="8"/>
        <v>0.029714285714285714</v>
      </c>
      <c r="V48" s="133">
        <v>5</v>
      </c>
      <c r="W48" s="89">
        <f t="shared" si="9"/>
        <v>0.005714285714285714</v>
      </c>
      <c r="X48" s="133">
        <v>17</v>
      </c>
      <c r="Y48" s="89">
        <f t="shared" si="10"/>
        <v>0.019428571428571427</v>
      </c>
      <c r="Z48" s="133">
        <v>290</v>
      </c>
      <c r="AA48" s="91">
        <f t="shared" si="11"/>
        <v>0.3314285714285714</v>
      </c>
      <c r="AB48" s="118">
        <v>295</v>
      </c>
      <c r="AC48" s="89">
        <f t="shared" si="12"/>
        <v>0.33714285714285713</v>
      </c>
      <c r="AD48" s="126">
        <v>4</v>
      </c>
      <c r="AE48" s="93">
        <f t="shared" si="13"/>
        <v>0.004571428571428572</v>
      </c>
      <c r="AF48" s="133">
        <v>4</v>
      </c>
      <c r="AG48" s="89">
        <f t="shared" si="14"/>
        <v>0.004571428571428572</v>
      </c>
      <c r="AH48" s="138">
        <v>4</v>
      </c>
      <c r="AI48" s="89">
        <f t="shared" si="15"/>
        <v>0.004571428571428572</v>
      </c>
      <c r="AJ48" s="133">
        <v>15</v>
      </c>
      <c r="AK48" s="95">
        <f t="shared" si="16"/>
        <v>0.017142857142857144</v>
      </c>
      <c r="AL48" s="133">
        <v>7</v>
      </c>
      <c r="AM48" s="89">
        <f t="shared" si="17"/>
        <v>0.008</v>
      </c>
      <c r="AN48" s="133">
        <v>31</v>
      </c>
      <c r="AO48" s="95">
        <f t="shared" si="18"/>
        <v>0.03542857142857143</v>
      </c>
      <c r="AP48" s="126">
        <v>2</v>
      </c>
      <c r="AQ48" s="93">
        <f t="shared" si="19"/>
        <v>0.002285714285714286</v>
      </c>
      <c r="AR48" s="133">
        <v>0</v>
      </c>
      <c r="AS48" s="89">
        <f t="shared" si="20"/>
        <v>0</v>
      </c>
      <c r="AU48" s="31" t="b">
        <f t="shared" si="26"/>
        <v>1</v>
      </c>
      <c r="AV48" s="31" t="b">
        <f t="shared" si="27"/>
        <v>1</v>
      </c>
      <c r="AW48" s="40"/>
      <c r="AX48" s="34">
        <f t="shared" si="21"/>
        <v>914</v>
      </c>
      <c r="AY48" s="34">
        <f t="shared" si="22"/>
        <v>875</v>
      </c>
      <c r="AZ48" s="34">
        <f t="shared" si="23"/>
        <v>201</v>
      </c>
      <c r="BA48" s="34">
        <f t="shared" si="24"/>
        <v>585</v>
      </c>
    </row>
    <row r="49" spans="1:53" s="18" customFormat="1" ht="49.5" customHeight="1">
      <c r="A49" s="16">
        <v>42</v>
      </c>
      <c r="B49" s="17" t="s">
        <v>41</v>
      </c>
      <c r="C49" s="66">
        <v>2</v>
      </c>
      <c r="D49" s="62">
        <v>2</v>
      </c>
      <c r="E49" s="62">
        <f t="shared" si="2"/>
        <v>1181</v>
      </c>
      <c r="F49" s="62">
        <v>1181</v>
      </c>
      <c r="G49" s="119">
        <v>462</v>
      </c>
      <c r="H49" s="119">
        <v>503</v>
      </c>
      <c r="I49" s="67">
        <f t="shared" si="3"/>
        <v>965</v>
      </c>
      <c r="J49" s="98">
        <f t="shared" si="4"/>
        <v>0.817104149026249</v>
      </c>
      <c r="K49" s="123">
        <v>939</v>
      </c>
      <c r="L49" s="98">
        <f t="shared" si="5"/>
        <v>0.9730569948186528</v>
      </c>
      <c r="M49" s="123">
        <v>7</v>
      </c>
      <c r="N49" s="98">
        <f t="shared" si="6"/>
        <v>0.007253886010362694</v>
      </c>
      <c r="O49" s="123">
        <v>19</v>
      </c>
      <c r="P49" s="98">
        <f t="shared" si="7"/>
        <v>0.019689119170984457</v>
      </c>
      <c r="Q49" s="127">
        <v>0</v>
      </c>
      <c r="R49" s="128">
        <v>195</v>
      </c>
      <c r="S49" s="88">
        <f t="shared" si="25"/>
        <v>0.20766773162939298</v>
      </c>
      <c r="T49" s="119">
        <v>18</v>
      </c>
      <c r="U49" s="90">
        <f t="shared" si="8"/>
        <v>0.019169329073482427</v>
      </c>
      <c r="V49" s="131">
        <v>0</v>
      </c>
      <c r="W49" s="90">
        <f t="shared" si="9"/>
        <v>0</v>
      </c>
      <c r="X49" s="131">
        <v>15</v>
      </c>
      <c r="Y49" s="90">
        <f t="shared" si="10"/>
        <v>0.01597444089456869</v>
      </c>
      <c r="Z49" s="131">
        <v>305</v>
      </c>
      <c r="AA49" s="92">
        <f t="shared" si="11"/>
        <v>0.3248136315228967</v>
      </c>
      <c r="AB49" s="119">
        <v>343</v>
      </c>
      <c r="AC49" s="90">
        <f t="shared" si="12"/>
        <v>0.3652822151224707</v>
      </c>
      <c r="AD49" s="128">
        <v>5</v>
      </c>
      <c r="AE49" s="94">
        <f t="shared" si="13"/>
        <v>0.005324813631522897</v>
      </c>
      <c r="AF49" s="131">
        <v>3</v>
      </c>
      <c r="AG49" s="90">
        <f t="shared" si="14"/>
        <v>0.003194888178913738</v>
      </c>
      <c r="AH49" s="139">
        <v>1</v>
      </c>
      <c r="AI49" s="90">
        <f t="shared" si="15"/>
        <v>0.0010649627263045794</v>
      </c>
      <c r="AJ49" s="131">
        <v>10</v>
      </c>
      <c r="AK49" s="96">
        <f t="shared" si="16"/>
        <v>0.010649627263045794</v>
      </c>
      <c r="AL49" s="131">
        <v>3</v>
      </c>
      <c r="AM49" s="90">
        <f t="shared" si="17"/>
        <v>0.003194888178913738</v>
      </c>
      <c r="AN49" s="131">
        <v>41</v>
      </c>
      <c r="AO49" s="96">
        <f t="shared" si="18"/>
        <v>0.043663471778487756</v>
      </c>
      <c r="AP49" s="128">
        <v>0</v>
      </c>
      <c r="AQ49" s="94">
        <f t="shared" si="19"/>
        <v>0</v>
      </c>
      <c r="AR49" s="131">
        <v>0</v>
      </c>
      <c r="AS49" s="90">
        <f t="shared" si="20"/>
        <v>0</v>
      </c>
      <c r="AU49" s="31" t="b">
        <f t="shared" si="26"/>
        <v>1</v>
      </c>
      <c r="AV49" s="31" t="b">
        <f t="shared" si="27"/>
        <v>1</v>
      </c>
      <c r="AW49" s="39"/>
      <c r="AX49" s="34">
        <f t="shared" si="21"/>
        <v>965</v>
      </c>
      <c r="AY49" s="34">
        <f t="shared" si="22"/>
        <v>939</v>
      </c>
      <c r="AZ49" s="34">
        <f t="shared" si="23"/>
        <v>213</v>
      </c>
      <c r="BA49" s="34">
        <f t="shared" si="24"/>
        <v>648</v>
      </c>
    </row>
    <row r="50" spans="1:53" s="19" customFormat="1" ht="49.5" customHeight="1">
      <c r="A50" s="13">
        <v>43</v>
      </c>
      <c r="B50" s="14" t="s">
        <v>42</v>
      </c>
      <c r="C50" s="64">
        <v>1</v>
      </c>
      <c r="D50" s="63">
        <v>1</v>
      </c>
      <c r="E50" s="63">
        <f t="shared" si="2"/>
        <v>123</v>
      </c>
      <c r="F50" s="63">
        <v>123</v>
      </c>
      <c r="G50" s="118">
        <v>45</v>
      </c>
      <c r="H50" s="118">
        <v>39</v>
      </c>
      <c r="I50" s="65">
        <f t="shared" si="3"/>
        <v>84</v>
      </c>
      <c r="J50" s="97">
        <f t="shared" si="4"/>
        <v>0.6829268292682927</v>
      </c>
      <c r="K50" s="122">
        <v>80</v>
      </c>
      <c r="L50" s="97">
        <f t="shared" si="5"/>
        <v>0.9523809523809523</v>
      </c>
      <c r="M50" s="122">
        <v>0</v>
      </c>
      <c r="N50" s="97">
        <f t="shared" si="6"/>
        <v>0</v>
      </c>
      <c r="O50" s="122">
        <v>4</v>
      </c>
      <c r="P50" s="97">
        <f t="shared" si="7"/>
        <v>0.047619047619047616</v>
      </c>
      <c r="Q50" s="125">
        <v>0</v>
      </c>
      <c r="R50" s="126">
        <v>15</v>
      </c>
      <c r="S50" s="87">
        <f t="shared" si="25"/>
        <v>0.1875</v>
      </c>
      <c r="T50" s="118">
        <v>0</v>
      </c>
      <c r="U50" s="89">
        <f t="shared" si="8"/>
        <v>0</v>
      </c>
      <c r="V50" s="133">
        <v>1</v>
      </c>
      <c r="W50" s="89">
        <f t="shared" si="9"/>
        <v>0.0125</v>
      </c>
      <c r="X50" s="133">
        <v>5</v>
      </c>
      <c r="Y50" s="89">
        <f t="shared" si="10"/>
        <v>0.0625</v>
      </c>
      <c r="Z50" s="133">
        <v>21</v>
      </c>
      <c r="AA50" s="91">
        <f t="shared" si="11"/>
        <v>0.2625</v>
      </c>
      <c r="AB50" s="118">
        <v>37</v>
      </c>
      <c r="AC50" s="89">
        <f t="shared" si="12"/>
        <v>0.4625</v>
      </c>
      <c r="AD50" s="126">
        <v>0</v>
      </c>
      <c r="AE50" s="93">
        <f t="shared" si="13"/>
        <v>0</v>
      </c>
      <c r="AF50" s="133">
        <v>0</v>
      </c>
      <c r="AG50" s="89">
        <f t="shared" si="14"/>
        <v>0</v>
      </c>
      <c r="AH50" s="138">
        <v>0</v>
      </c>
      <c r="AI50" s="89">
        <f t="shared" si="15"/>
        <v>0</v>
      </c>
      <c r="AJ50" s="133">
        <v>0</v>
      </c>
      <c r="AK50" s="95">
        <f t="shared" si="16"/>
        <v>0</v>
      </c>
      <c r="AL50" s="133">
        <v>0</v>
      </c>
      <c r="AM50" s="89">
        <f t="shared" si="17"/>
        <v>0</v>
      </c>
      <c r="AN50" s="133">
        <v>1</v>
      </c>
      <c r="AO50" s="95">
        <f t="shared" si="18"/>
        <v>0.0125</v>
      </c>
      <c r="AP50" s="126">
        <v>0</v>
      </c>
      <c r="AQ50" s="93">
        <f t="shared" si="19"/>
        <v>0</v>
      </c>
      <c r="AR50" s="133">
        <v>0</v>
      </c>
      <c r="AS50" s="89">
        <f t="shared" si="20"/>
        <v>0</v>
      </c>
      <c r="AU50" s="31" t="b">
        <f t="shared" si="26"/>
        <v>1</v>
      </c>
      <c r="AV50" s="31" t="b">
        <f t="shared" si="27"/>
        <v>1</v>
      </c>
      <c r="AW50" s="40"/>
      <c r="AX50" s="34">
        <f t="shared" si="21"/>
        <v>84</v>
      </c>
      <c r="AY50" s="34">
        <f t="shared" si="22"/>
        <v>80</v>
      </c>
      <c r="AZ50" s="34">
        <f t="shared" si="23"/>
        <v>15</v>
      </c>
      <c r="BA50" s="34">
        <f t="shared" si="24"/>
        <v>58</v>
      </c>
    </row>
    <row r="51" spans="1:53" s="18" customFormat="1" ht="49.5" customHeight="1">
      <c r="A51" s="16">
        <v>44</v>
      </c>
      <c r="B51" s="17" t="s">
        <v>43</v>
      </c>
      <c r="C51" s="66">
        <v>3</v>
      </c>
      <c r="D51" s="62">
        <v>3</v>
      </c>
      <c r="E51" s="62">
        <f t="shared" si="2"/>
        <v>1598</v>
      </c>
      <c r="F51" s="62">
        <v>1598</v>
      </c>
      <c r="G51" s="119">
        <v>660</v>
      </c>
      <c r="H51" s="119">
        <v>664</v>
      </c>
      <c r="I51" s="67">
        <f t="shared" si="3"/>
        <v>1324</v>
      </c>
      <c r="J51" s="98">
        <f t="shared" si="4"/>
        <v>0.8285356695869838</v>
      </c>
      <c r="K51" s="123">
        <v>1278</v>
      </c>
      <c r="L51" s="98">
        <f t="shared" si="5"/>
        <v>0.9652567975830816</v>
      </c>
      <c r="M51" s="123">
        <v>18</v>
      </c>
      <c r="N51" s="98">
        <f t="shared" si="6"/>
        <v>0.013595166163141994</v>
      </c>
      <c r="O51" s="123">
        <v>28</v>
      </c>
      <c r="P51" s="98">
        <f t="shared" si="7"/>
        <v>0.021148036253776436</v>
      </c>
      <c r="Q51" s="127">
        <v>0</v>
      </c>
      <c r="R51" s="128">
        <v>423</v>
      </c>
      <c r="S51" s="88">
        <f t="shared" si="25"/>
        <v>0.33098591549295775</v>
      </c>
      <c r="T51" s="119">
        <v>27</v>
      </c>
      <c r="U51" s="90">
        <f t="shared" si="8"/>
        <v>0.02112676056338028</v>
      </c>
      <c r="V51" s="131">
        <v>4</v>
      </c>
      <c r="W51" s="90">
        <f t="shared" si="9"/>
        <v>0.003129890453834116</v>
      </c>
      <c r="X51" s="131">
        <v>32</v>
      </c>
      <c r="Y51" s="90">
        <f t="shared" si="10"/>
        <v>0.025039123630672927</v>
      </c>
      <c r="Z51" s="131">
        <v>266</v>
      </c>
      <c r="AA51" s="92">
        <f t="shared" si="11"/>
        <v>0.2081377151799687</v>
      </c>
      <c r="AB51" s="119">
        <v>454</v>
      </c>
      <c r="AC51" s="90">
        <f t="shared" si="12"/>
        <v>0.35524256651017216</v>
      </c>
      <c r="AD51" s="128">
        <v>3</v>
      </c>
      <c r="AE51" s="94">
        <f t="shared" si="13"/>
        <v>0.002347417840375587</v>
      </c>
      <c r="AF51" s="131">
        <v>8</v>
      </c>
      <c r="AG51" s="90">
        <f t="shared" si="14"/>
        <v>0.006259780907668232</v>
      </c>
      <c r="AH51" s="139">
        <v>2</v>
      </c>
      <c r="AI51" s="90">
        <f t="shared" si="15"/>
        <v>0.001564945226917058</v>
      </c>
      <c r="AJ51" s="131">
        <v>22</v>
      </c>
      <c r="AK51" s="96">
        <f t="shared" si="16"/>
        <v>0.017214397496087636</v>
      </c>
      <c r="AL51" s="131">
        <v>4</v>
      </c>
      <c r="AM51" s="90">
        <f t="shared" si="17"/>
        <v>0.003129890453834116</v>
      </c>
      <c r="AN51" s="131">
        <v>31</v>
      </c>
      <c r="AO51" s="96">
        <f t="shared" si="18"/>
        <v>0.024256651017214397</v>
      </c>
      <c r="AP51" s="128">
        <v>1</v>
      </c>
      <c r="AQ51" s="94">
        <f t="shared" si="19"/>
        <v>0.000782472613458529</v>
      </c>
      <c r="AR51" s="131">
        <v>1</v>
      </c>
      <c r="AS51" s="90">
        <f t="shared" si="20"/>
        <v>0.000782472613458529</v>
      </c>
      <c r="AU51" s="31" t="b">
        <f t="shared" si="26"/>
        <v>1</v>
      </c>
      <c r="AV51" s="31" t="b">
        <f t="shared" si="27"/>
        <v>1</v>
      </c>
      <c r="AW51" s="39"/>
      <c r="AX51" s="34">
        <f t="shared" si="21"/>
        <v>1324</v>
      </c>
      <c r="AY51" s="34">
        <f t="shared" si="22"/>
        <v>1278</v>
      </c>
      <c r="AZ51" s="34">
        <f t="shared" si="23"/>
        <v>450</v>
      </c>
      <c r="BA51" s="34">
        <f t="shared" si="24"/>
        <v>720</v>
      </c>
    </row>
    <row r="52" spans="1:53" s="19" customFormat="1" ht="49.5" customHeight="1">
      <c r="A52" s="13">
        <v>45</v>
      </c>
      <c r="B52" s="14" t="s">
        <v>44</v>
      </c>
      <c r="C52" s="64">
        <v>1</v>
      </c>
      <c r="D52" s="63">
        <v>1</v>
      </c>
      <c r="E52" s="63">
        <f t="shared" si="2"/>
        <v>324</v>
      </c>
      <c r="F52" s="63">
        <v>324</v>
      </c>
      <c r="G52" s="118">
        <v>132</v>
      </c>
      <c r="H52" s="118">
        <v>124</v>
      </c>
      <c r="I52" s="65">
        <f t="shared" si="3"/>
        <v>256</v>
      </c>
      <c r="J52" s="97">
        <f t="shared" si="4"/>
        <v>0.7901234567901234</v>
      </c>
      <c r="K52" s="122">
        <v>250</v>
      </c>
      <c r="L52" s="97">
        <f t="shared" si="5"/>
        <v>0.9765625</v>
      </c>
      <c r="M52" s="122">
        <v>1</v>
      </c>
      <c r="N52" s="97">
        <f t="shared" si="6"/>
        <v>0.00390625</v>
      </c>
      <c r="O52" s="122">
        <v>5</v>
      </c>
      <c r="P52" s="97">
        <f t="shared" si="7"/>
        <v>0.01953125</v>
      </c>
      <c r="Q52" s="125">
        <v>0</v>
      </c>
      <c r="R52" s="126">
        <v>72</v>
      </c>
      <c r="S52" s="87">
        <f t="shared" si="25"/>
        <v>0.288</v>
      </c>
      <c r="T52" s="118">
        <v>4</v>
      </c>
      <c r="U52" s="89">
        <f t="shared" si="8"/>
        <v>0.016</v>
      </c>
      <c r="V52" s="133">
        <v>0</v>
      </c>
      <c r="W52" s="89">
        <f t="shared" si="9"/>
        <v>0</v>
      </c>
      <c r="X52" s="133">
        <v>11</v>
      </c>
      <c r="Y52" s="89">
        <f t="shared" si="10"/>
        <v>0.044</v>
      </c>
      <c r="Z52" s="133">
        <v>38</v>
      </c>
      <c r="AA52" s="91">
        <f t="shared" si="11"/>
        <v>0.152</v>
      </c>
      <c r="AB52" s="118">
        <v>107</v>
      </c>
      <c r="AC52" s="89">
        <f t="shared" si="12"/>
        <v>0.428</v>
      </c>
      <c r="AD52" s="126">
        <v>0</v>
      </c>
      <c r="AE52" s="93">
        <f t="shared" si="13"/>
        <v>0</v>
      </c>
      <c r="AF52" s="133">
        <v>1</v>
      </c>
      <c r="AG52" s="89">
        <f t="shared" si="14"/>
        <v>0.004</v>
      </c>
      <c r="AH52" s="138">
        <v>2</v>
      </c>
      <c r="AI52" s="89">
        <f t="shared" si="15"/>
        <v>0.008</v>
      </c>
      <c r="AJ52" s="133">
        <v>8</v>
      </c>
      <c r="AK52" s="95">
        <f t="shared" si="16"/>
        <v>0.032</v>
      </c>
      <c r="AL52" s="133">
        <v>0</v>
      </c>
      <c r="AM52" s="89">
        <f t="shared" si="17"/>
        <v>0</v>
      </c>
      <c r="AN52" s="133">
        <v>6</v>
      </c>
      <c r="AO52" s="95">
        <f t="shared" si="18"/>
        <v>0.024</v>
      </c>
      <c r="AP52" s="126">
        <v>1</v>
      </c>
      <c r="AQ52" s="93">
        <f t="shared" si="19"/>
        <v>0.004</v>
      </c>
      <c r="AR52" s="133">
        <v>0</v>
      </c>
      <c r="AS52" s="89">
        <f t="shared" si="20"/>
        <v>0</v>
      </c>
      <c r="AU52" s="31" t="b">
        <f t="shared" si="26"/>
        <v>1</v>
      </c>
      <c r="AV52" s="31" t="b">
        <f t="shared" si="27"/>
        <v>1</v>
      </c>
      <c r="AW52" s="40"/>
      <c r="AX52" s="34">
        <f t="shared" si="21"/>
        <v>256</v>
      </c>
      <c r="AY52" s="34">
        <f t="shared" si="22"/>
        <v>250</v>
      </c>
      <c r="AZ52" s="34">
        <f t="shared" si="23"/>
        <v>76</v>
      </c>
      <c r="BA52" s="34">
        <f t="shared" si="24"/>
        <v>145</v>
      </c>
    </row>
    <row r="53" spans="1:53" s="18" customFormat="1" ht="49.5" customHeight="1">
      <c r="A53" s="16">
        <v>46</v>
      </c>
      <c r="B53" s="17" t="s">
        <v>45</v>
      </c>
      <c r="C53" s="66">
        <v>2</v>
      </c>
      <c r="D53" s="62">
        <v>2</v>
      </c>
      <c r="E53" s="62">
        <f t="shared" si="2"/>
        <v>996</v>
      </c>
      <c r="F53" s="62">
        <v>996</v>
      </c>
      <c r="G53" s="119">
        <v>416</v>
      </c>
      <c r="H53" s="119">
        <v>375</v>
      </c>
      <c r="I53" s="67">
        <f t="shared" si="3"/>
        <v>791</v>
      </c>
      <c r="J53" s="98">
        <f t="shared" si="4"/>
        <v>0.7941767068273092</v>
      </c>
      <c r="K53" s="123">
        <v>766</v>
      </c>
      <c r="L53" s="98">
        <f t="shared" si="5"/>
        <v>0.9683944374209861</v>
      </c>
      <c r="M53" s="123">
        <v>8</v>
      </c>
      <c r="N53" s="98">
        <f t="shared" si="6"/>
        <v>0.010113780025284451</v>
      </c>
      <c r="O53" s="123">
        <v>17</v>
      </c>
      <c r="P53" s="98">
        <f t="shared" si="7"/>
        <v>0.021491782553729456</v>
      </c>
      <c r="Q53" s="127">
        <v>0</v>
      </c>
      <c r="R53" s="128">
        <v>144</v>
      </c>
      <c r="S53" s="88">
        <f t="shared" si="25"/>
        <v>0.18798955613577023</v>
      </c>
      <c r="T53" s="119">
        <v>22</v>
      </c>
      <c r="U53" s="90">
        <f t="shared" si="8"/>
        <v>0.028720626631853787</v>
      </c>
      <c r="V53" s="131">
        <v>3</v>
      </c>
      <c r="W53" s="90">
        <f t="shared" si="9"/>
        <v>0.0039164490861618795</v>
      </c>
      <c r="X53" s="131">
        <v>25</v>
      </c>
      <c r="Y53" s="90">
        <f t="shared" si="10"/>
        <v>0.03263707571801567</v>
      </c>
      <c r="Z53" s="131">
        <v>266</v>
      </c>
      <c r="AA53" s="92">
        <f t="shared" si="11"/>
        <v>0.3472584856396867</v>
      </c>
      <c r="AB53" s="119">
        <v>276</v>
      </c>
      <c r="AC53" s="90">
        <f t="shared" si="12"/>
        <v>0.360313315926893</v>
      </c>
      <c r="AD53" s="128">
        <v>2</v>
      </c>
      <c r="AE53" s="94">
        <f t="shared" si="13"/>
        <v>0.0026109660574412533</v>
      </c>
      <c r="AF53" s="131">
        <v>4</v>
      </c>
      <c r="AG53" s="90">
        <f t="shared" si="14"/>
        <v>0.005221932114882507</v>
      </c>
      <c r="AH53" s="139">
        <v>1</v>
      </c>
      <c r="AI53" s="90">
        <f t="shared" si="15"/>
        <v>0.0013054830287206266</v>
      </c>
      <c r="AJ53" s="131">
        <v>3</v>
      </c>
      <c r="AK53" s="96">
        <f t="shared" si="16"/>
        <v>0.0039164490861618795</v>
      </c>
      <c r="AL53" s="131">
        <v>3</v>
      </c>
      <c r="AM53" s="90">
        <f t="shared" si="17"/>
        <v>0.0039164490861618795</v>
      </c>
      <c r="AN53" s="131">
        <v>17</v>
      </c>
      <c r="AO53" s="96">
        <f t="shared" si="18"/>
        <v>0.022193211488250653</v>
      </c>
      <c r="AP53" s="128">
        <v>0</v>
      </c>
      <c r="AQ53" s="94">
        <f t="shared" si="19"/>
        <v>0</v>
      </c>
      <c r="AR53" s="131">
        <v>0</v>
      </c>
      <c r="AS53" s="90">
        <f t="shared" si="20"/>
        <v>0</v>
      </c>
      <c r="AU53" s="31" t="b">
        <f t="shared" si="26"/>
        <v>1</v>
      </c>
      <c r="AV53" s="31" t="b">
        <f t="shared" si="27"/>
        <v>1</v>
      </c>
      <c r="AW53" s="39"/>
      <c r="AX53" s="34">
        <f t="shared" si="21"/>
        <v>791</v>
      </c>
      <c r="AY53" s="34">
        <f t="shared" si="22"/>
        <v>766</v>
      </c>
      <c r="AZ53" s="34">
        <f t="shared" si="23"/>
        <v>166</v>
      </c>
      <c r="BA53" s="34">
        <f t="shared" si="24"/>
        <v>542</v>
      </c>
    </row>
    <row r="54" spans="1:53" s="19" customFormat="1" ht="49.5" customHeight="1">
      <c r="A54" s="13">
        <v>47</v>
      </c>
      <c r="B54" s="14" t="s">
        <v>46</v>
      </c>
      <c r="C54" s="64">
        <v>1</v>
      </c>
      <c r="D54" s="63">
        <v>1</v>
      </c>
      <c r="E54" s="63">
        <f t="shared" si="2"/>
        <v>345</v>
      </c>
      <c r="F54" s="63">
        <v>345</v>
      </c>
      <c r="G54" s="118">
        <v>152</v>
      </c>
      <c r="H54" s="118">
        <v>116</v>
      </c>
      <c r="I54" s="65">
        <f t="shared" si="3"/>
        <v>268</v>
      </c>
      <c r="J54" s="97">
        <f t="shared" si="4"/>
        <v>0.7768115942028986</v>
      </c>
      <c r="K54" s="122">
        <v>260</v>
      </c>
      <c r="L54" s="97">
        <f t="shared" si="5"/>
        <v>0.9701492537313433</v>
      </c>
      <c r="M54" s="122">
        <v>3</v>
      </c>
      <c r="N54" s="97">
        <f t="shared" si="6"/>
        <v>0.011194029850746268</v>
      </c>
      <c r="O54" s="122">
        <v>5</v>
      </c>
      <c r="P54" s="97">
        <f t="shared" si="7"/>
        <v>0.018656716417910446</v>
      </c>
      <c r="Q54" s="125">
        <v>0</v>
      </c>
      <c r="R54" s="126">
        <v>112</v>
      </c>
      <c r="S54" s="87">
        <f t="shared" si="25"/>
        <v>0.4307692307692308</v>
      </c>
      <c r="T54" s="118">
        <v>8</v>
      </c>
      <c r="U54" s="89">
        <f t="shared" si="8"/>
        <v>0.03076923076923077</v>
      </c>
      <c r="V54" s="133">
        <v>8</v>
      </c>
      <c r="W54" s="89">
        <f t="shared" si="9"/>
        <v>0.03076923076923077</v>
      </c>
      <c r="X54" s="133">
        <v>7</v>
      </c>
      <c r="Y54" s="89">
        <f t="shared" si="10"/>
        <v>0.026923076923076925</v>
      </c>
      <c r="Z54" s="133">
        <v>49</v>
      </c>
      <c r="AA54" s="91">
        <f t="shared" si="11"/>
        <v>0.18846153846153846</v>
      </c>
      <c r="AB54" s="118">
        <v>65</v>
      </c>
      <c r="AC54" s="89">
        <f t="shared" si="12"/>
        <v>0.25</v>
      </c>
      <c r="AD54" s="126">
        <v>1</v>
      </c>
      <c r="AE54" s="93">
        <f t="shared" si="13"/>
        <v>0.0038461538461538464</v>
      </c>
      <c r="AF54" s="133">
        <v>2</v>
      </c>
      <c r="AG54" s="89">
        <f t="shared" si="14"/>
        <v>0.007692307692307693</v>
      </c>
      <c r="AH54" s="138">
        <v>0</v>
      </c>
      <c r="AI54" s="89">
        <f t="shared" si="15"/>
        <v>0</v>
      </c>
      <c r="AJ54" s="133">
        <v>0</v>
      </c>
      <c r="AK54" s="95">
        <f t="shared" si="16"/>
        <v>0</v>
      </c>
      <c r="AL54" s="133">
        <v>0</v>
      </c>
      <c r="AM54" s="89">
        <f t="shared" si="17"/>
        <v>0</v>
      </c>
      <c r="AN54" s="133">
        <v>8</v>
      </c>
      <c r="AO54" s="95">
        <f t="shared" si="18"/>
        <v>0.03076923076923077</v>
      </c>
      <c r="AP54" s="126">
        <v>0</v>
      </c>
      <c r="AQ54" s="93">
        <f t="shared" si="19"/>
        <v>0</v>
      </c>
      <c r="AR54" s="133">
        <v>0</v>
      </c>
      <c r="AS54" s="89">
        <f t="shared" si="20"/>
        <v>0</v>
      </c>
      <c r="AU54" s="31" t="b">
        <f t="shared" si="26"/>
        <v>1</v>
      </c>
      <c r="AV54" s="31" t="b">
        <f t="shared" si="27"/>
        <v>1</v>
      </c>
      <c r="AW54" s="40"/>
      <c r="AX54" s="34">
        <f t="shared" si="21"/>
        <v>268</v>
      </c>
      <c r="AY54" s="34">
        <f t="shared" si="22"/>
        <v>260</v>
      </c>
      <c r="AZ54" s="34">
        <f t="shared" si="23"/>
        <v>120</v>
      </c>
      <c r="BA54" s="34">
        <f t="shared" si="24"/>
        <v>114</v>
      </c>
    </row>
    <row r="55" spans="1:53" s="18" customFormat="1" ht="49.5" customHeight="1">
      <c r="A55" s="16">
        <v>48</v>
      </c>
      <c r="B55" s="17" t="s">
        <v>47</v>
      </c>
      <c r="C55" s="66">
        <v>2</v>
      </c>
      <c r="D55" s="62">
        <v>2</v>
      </c>
      <c r="E55" s="62">
        <f t="shared" si="2"/>
        <v>667</v>
      </c>
      <c r="F55" s="62">
        <v>667</v>
      </c>
      <c r="G55" s="119">
        <v>257</v>
      </c>
      <c r="H55" s="119">
        <v>257</v>
      </c>
      <c r="I55" s="67">
        <f t="shared" si="3"/>
        <v>514</v>
      </c>
      <c r="J55" s="98">
        <f t="shared" si="4"/>
        <v>0.7706146926536732</v>
      </c>
      <c r="K55" s="123">
        <v>500</v>
      </c>
      <c r="L55" s="98">
        <f t="shared" si="5"/>
        <v>0.9727626459143969</v>
      </c>
      <c r="M55" s="123">
        <v>2</v>
      </c>
      <c r="N55" s="98">
        <f t="shared" si="6"/>
        <v>0.0038910505836575876</v>
      </c>
      <c r="O55" s="123">
        <v>12</v>
      </c>
      <c r="P55" s="98">
        <f t="shared" si="7"/>
        <v>0.023346303501945526</v>
      </c>
      <c r="Q55" s="127">
        <v>0</v>
      </c>
      <c r="R55" s="128">
        <v>148</v>
      </c>
      <c r="S55" s="88">
        <f t="shared" si="25"/>
        <v>0.296</v>
      </c>
      <c r="T55" s="119">
        <v>9</v>
      </c>
      <c r="U55" s="90">
        <f t="shared" si="8"/>
        <v>0.018</v>
      </c>
      <c r="V55" s="131">
        <v>0</v>
      </c>
      <c r="W55" s="90">
        <f t="shared" si="9"/>
        <v>0</v>
      </c>
      <c r="X55" s="131">
        <v>18</v>
      </c>
      <c r="Y55" s="90">
        <f t="shared" si="10"/>
        <v>0.036</v>
      </c>
      <c r="Z55" s="131">
        <v>88</v>
      </c>
      <c r="AA55" s="92">
        <f t="shared" si="11"/>
        <v>0.176</v>
      </c>
      <c r="AB55" s="119">
        <v>197</v>
      </c>
      <c r="AC55" s="90">
        <f t="shared" si="12"/>
        <v>0.394</v>
      </c>
      <c r="AD55" s="128">
        <v>2</v>
      </c>
      <c r="AE55" s="94">
        <f t="shared" si="13"/>
        <v>0.004</v>
      </c>
      <c r="AF55" s="131">
        <v>3</v>
      </c>
      <c r="AG55" s="90">
        <f t="shared" si="14"/>
        <v>0.006</v>
      </c>
      <c r="AH55" s="139">
        <v>2</v>
      </c>
      <c r="AI55" s="90">
        <f t="shared" si="15"/>
        <v>0.004</v>
      </c>
      <c r="AJ55" s="131">
        <v>9</v>
      </c>
      <c r="AK55" s="96">
        <f t="shared" si="16"/>
        <v>0.018</v>
      </c>
      <c r="AL55" s="131">
        <v>3</v>
      </c>
      <c r="AM55" s="90">
        <f t="shared" si="17"/>
        <v>0.006</v>
      </c>
      <c r="AN55" s="131">
        <v>19</v>
      </c>
      <c r="AO55" s="96">
        <f t="shared" si="18"/>
        <v>0.038</v>
      </c>
      <c r="AP55" s="128">
        <v>2</v>
      </c>
      <c r="AQ55" s="94">
        <f t="shared" si="19"/>
        <v>0.004</v>
      </c>
      <c r="AR55" s="131">
        <v>0</v>
      </c>
      <c r="AS55" s="90">
        <f t="shared" si="20"/>
        <v>0</v>
      </c>
      <c r="AU55" s="31" t="b">
        <f t="shared" si="26"/>
        <v>1</v>
      </c>
      <c r="AV55" s="31" t="b">
        <f t="shared" si="27"/>
        <v>1</v>
      </c>
      <c r="AW55" s="39"/>
      <c r="AX55" s="34">
        <f t="shared" si="21"/>
        <v>514</v>
      </c>
      <c r="AY55" s="34">
        <f t="shared" si="22"/>
        <v>500</v>
      </c>
      <c r="AZ55" s="34">
        <f t="shared" si="23"/>
        <v>157</v>
      </c>
      <c r="BA55" s="34">
        <f t="shared" si="24"/>
        <v>285</v>
      </c>
    </row>
    <row r="56" spans="1:53" s="19" customFormat="1" ht="49.5" customHeight="1">
      <c r="A56" s="13">
        <v>49</v>
      </c>
      <c r="B56" s="14" t="s">
        <v>48</v>
      </c>
      <c r="C56" s="64">
        <v>2</v>
      </c>
      <c r="D56" s="63">
        <v>2</v>
      </c>
      <c r="E56" s="63">
        <f t="shared" si="2"/>
        <v>860</v>
      </c>
      <c r="F56" s="77">
        <v>860</v>
      </c>
      <c r="G56" s="118">
        <v>325</v>
      </c>
      <c r="H56" s="118">
        <v>363</v>
      </c>
      <c r="I56" s="65">
        <f t="shared" si="3"/>
        <v>688</v>
      </c>
      <c r="J56" s="97">
        <f t="shared" si="4"/>
        <v>0.8</v>
      </c>
      <c r="K56" s="122">
        <v>669</v>
      </c>
      <c r="L56" s="97">
        <f t="shared" si="5"/>
        <v>0.9723837209302325</v>
      </c>
      <c r="M56" s="122">
        <v>4</v>
      </c>
      <c r="N56" s="97">
        <f t="shared" si="6"/>
        <v>0.005813953488372093</v>
      </c>
      <c r="O56" s="122">
        <v>15</v>
      </c>
      <c r="P56" s="97">
        <f t="shared" si="7"/>
        <v>0.02180232558139535</v>
      </c>
      <c r="Q56" s="125">
        <v>0</v>
      </c>
      <c r="R56" s="126">
        <v>202</v>
      </c>
      <c r="S56" s="87">
        <f t="shared" si="25"/>
        <v>0.30194319880418535</v>
      </c>
      <c r="T56" s="118">
        <v>19</v>
      </c>
      <c r="U56" s="89">
        <f t="shared" si="8"/>
        <v>0.028400597907324365</v>
      </c>
      <c r="V56" s="133">
        <v>5</v>
      </c>
      <c r="W56" s="89">
        <f t="shared" si="9"/>
        <v>0.007473841554559043</v>
      </c>
      <c r="X56" s="133">
        <v>27</v>
      </c>
      <c r="Y56" s="89">
        <f t="shared" si="10"/>
        <v>0.04035874439461883</v>
      </c>
      <c r="Z56" s="133">
        <v>103</v>
      </c>
      <c r="AA56" s="91">
        <f t="shared" si="11"/>
        <v>0.15396113602391628</v>
      </c>
      <c r="AB56" s="118">
        <v>261</v>
      </c>
      <c r="AC56" s="89">
        <f t="shared" si="12"/>
        <v>0.3901345291479821</v>
      </c>
      <c r="AD56" s="126">
        <v>0</v>
      </c>
      <c r="AE56" s="93">
        <f t="shared" si="13"/>
        <v>0</v>
      </c>
      <c r="AF56" s="133">
        <v>5</v>
      </c>
      <c r="AG56" s="89">
        <f t="shared" si="14"/>
        <v>0.007473841554559043</v>
      </c>
      <c r="AH56" s="138">
        <v>2</v>
      </c>
      <c r="AI56" s="89">
        <f t="shared" si="15"/>
        <v>0.0029895366218236174</v>
      </c>
      <c r="AJ56" s="133">
        <v>14</v>
      </c>
      <c r="AK56" s="95">
        <f t="shared" si="16"/>
        <v>0.02092675635276532</v>
      </c>
      <c r="AL56" s="133">
        <v>2</v>
      </c>
      <c r="AM56" s="89">
        <f t="shared" si="17"/>
        <v>0.0029895366218236174</v>
      </c>
      <c r="AN56" s="133">
        <v>27</v>
      </c>
      <c r="AO56" s="95">
        <f t="shared" si="18"/>
        <v>0.04035874439461883</v>
      </c>
      <c r="AP56" s="126">
        <v>1</v>
      </c>
      <c r="AQ56" s="93">
        <f t="shared" si="19"/>
        <v>0.0014947683109118087</v>
      </c>
      <c r="AR56" s="133">
        <v>1</v>
      </c>
      <c r="AS56" s="89">
        <f t="shared" si="20"/>
        <v>0.0014947683109118087</v>
      </c>
      <c r="AU56" s="31" t="b">
        <f t="shared" si="26"/>
        <v>1</v>
      </c>
      <c r="AV56" s="31" t="b">
        <f t="shared" si="27"/>
        <v>1</v>
      </c>
      <c r="AW56" s="40"/>
      <c r="AX56" s="34">
        <f t="shared" si="21"/>
        <v>688</v>
      </c>
      <c r="AY56" s="34">
        <f t="shared" si="22"/>
        <v>669</v>
      </c>
      <c r="AZ56" s="34">
        <f t="shared" si="23"/>
        <v>221</v>
      </c>
      <c r="BA56" s="34">
        <f t="shared" si="24"/>
        <v>364</v>
      </c>
    </row>
    <row r="57" spans="1:53" s="18" customFormat="1" ht="49.5" customHeight="1">
      <c r="A57" s="16">
        <v>50</v>
      </c>
      <c r="B57" s="17" t="s">
        <v>49</v>
      </c>
      <c r="C57" s="66">
        <v>17</v>
      </c>
      <c r="D57" s="62">
        <v>17</v>
      </c>
      <c r="E57" s="62">
        <f t="shared" si="2"/>
        <v>12025</v>
      </c>
      <c r="F57" s="62">
        <v>12025</v>
      </c>
      <c r="G57" s="141">
        <v>4651</v>
      </c>
      <c r="H57" s="141">
        <v>4832</v>
      </c>
      <c r="I57" s="142">
        <f t="shared" si="3"/>
        <v>9483</v>
      </c>
      <c r="J57" s="98">
        <f t="shared" si="4"/>
        <v>0.7886070686070686</v>
      </c>
      <c r="K57" s="123">
        <v>9202</v>
      </c>
      <c r="L57" s="98">
        <f t="shared" si="5"/>
        <v>0.9703680269956765</v>
      </c>
      <c r="M57" s="123">
        <v>77</v>
      </c>
      <c r="N57" s="98">
        <f t="shared" si="6"/>
        <v>0.008119793314351998</v>
      </c>
      <c r="O57" s="123">
        <v>204</v>
      </c>
      <c r="P57" s="98">
        <f t="shared" si="7"/>
        <v>0.021512179689971527</v>
      </c>
      <c r="Q57" s="127">
        <v>0</v>
      </c>
      <c r="R57" s="128">
        <v>3111</v>
      </c>
      <c r="S57" s="88">
        <f t="shared" si="25"/>
        <v>0.3380786785481417</v>
      </c>
      <c r="T57" s="119">
        <v>245</v>
      </c>
      <c r="U57" s="90">
        <f t="shared" si="8"/>
        <v>0.026624646815909585</v>
      </c>
      <c r="V57" s="131">
        <v>38</v>
      </c>
      <c r="W57" s="90">
        <f t="shared" si="9"/>
        <v>0.0041295370571614864</v>
      </c>
      <c r="X57" s="131">
        <v>384</v>
      </c>
      <c r="Y57" s="90">
        <f t="shared" si="10"/>
        <v>0.041730058682895026</v>
      </c>
      <c r="Z57" s="131">
        <v>1290</v>
      </c>
      <c r="AA57" s="92">
        <f t="shared" si="11"/>
        <v>0.14018691588785046</v>
      </c>
      <c r="AB57" s="119">
        <v>3332</v>
      </c>
      <c r="AC57" s="90">
        <f t="shared" si="12"/>
        <v>0.36209519669637036</v>
      </c>
      <c r="AD57" s="128">
        <v>56</v>
      </c>
      <c r="AE57" s="94">
        <f t="shared" si="13"/>
        <v>0.006085633557922191</v>
      </c>
      <c r="AF57" s="131">
        <v>71</v>
      </c>
      <c r="AG57" s="90">
        <f t="shared" si="14"/>
        <v>0.0077157139752227774</v>
      </c>
      <c r="AH57" s="139">
        <v>21</v>
      </c>
      <c r="AI57" s="90">
        <f t="shared" si="15"/>
        <v>0.0022821125842208217</v>
      </c>
      <c r="AJ57" s="131">
        <v>166</v>
      </c>
      <c r="AK57" s="96">
        <f t="shared" si="16"/>
        <v>0.018039556618126493</v>
      </c>
      <c r="AL57" s="131">
        <v>31</v>
      </c>
      <c r="AM57" s="90">
        <f t="shared" si="17"/>
        <v>0.003368832862421213</v>
      </c>
      <c r="AN57" s="131">
        <v>426</v>
      </c>
      <c r="AO57" s="96">
        <f t="shared" si="18"/>
        <v>0.046294283851336666</v>
      </c>
      <c r="AP57" s="128">
        <v>26</v>
      </c>
      <c r="AQ57" s="94">
        <f t="shared" si="19"/>
        <v>0.002825472723321017</v>
      </c>
      <c r="AR57" s="131">
        <v>5</v>
      </c>
      <c r="AS57" s="90">
        <f t="shared" si="20"/>
        <v>0.0005433601391001956</v>
      </c>
      <c r="AU57" s="31" t="b">
        <f t="shared" si="26"/>
        <v>1</v>
      </c>
      <c r="AV57" s="31" t="b">
        <f t="shared" si="27"/>
        <v>1</v>
      </c>
      <c r="AW57" s="39"/>
      <c r="AX57" s="34">
        <f t="shared" si="21"/>
        <v>9483</v>
      </c>
      <c r="AY57" s="34">
        <f t="shared" si="22"/>
        <v>9202</v>
      </c>
      <c r="AZ57" s="34">
        <f t="shared" si="23"/>
        <v>3356</v>
      </c>
      <c r="BA57" s="34">
        <f t="shared" si="24"/>
        <v>4622</v>
      </c>
    </row>
    <row r="58" spans="1:53" s="19" customFormat="1" ht="49.5" customHeight="1">
      <c r="A58" s="13">
        <v>51</v>
      </c>
      <c r="B58" s="14" t="s">
        <v>50</v>
      </c>
      <c r="C58" s="64">
        <v>4</v>
      </c>
      <c r="D58" s="63">
        <v>4</v>
      </c>
      <c r="E58" s="63">
        <f t="shared" si="2"/>
        <v>2477</v>
      </c>
      <c r="F58" s="63">
        <v>2477</v>
      </c>
      <c r="G58" s="120">
        <v>951</v>
      </c>
      <c r="H58" s="120">
        <v>1006</v>
      </c>
      <c r="I58" s="140">
        <f t="shared" si="3"/>
        <v>1957</v>
      </c>
      <c r="J58" s="97">
        <f t="shared" si="4"/>
        <v>0.7900686314089624</v>
      </c>
      <c r="K58" s="122">
        <v>1881</v>
      </c>
      <c r="L58" s="97">
        <f t="shared" si="5"/>
        <v>0.9611650485436893</v>
      </c>
      <c r="M58" s="122">
        <v>28</v>
      </c>
      <c r="N58" s="97">
        <f t="shared" si="6"/>
        <v>0.01430761369443025</v>
      </c>
      <c r="O58" s="122">
        <v>48</v>
      </c>
      <c r="P58" s="97">
        <f t="shared" si="7"/>
        <v>0.02452733776188043</v>
      </c>
      <c r="Q58" s="125">
        <v>0</v>
      </c>
      <c r="R58" s="126">
        <v>530</v>
      </c>
      <c r="S58" s="87">
        <f t="shared" si="25"/>
        <v>0.2817650186071239</v>
      </c>
      <c r="T58" s="118">
        <v>50</v>
      </c>
      <c r="U58" s="89">
        <f t="shared" si="8"/>
        <v>0.02658160552897395</v>
      </c>
      <c r="V58" s="133">
        <v>10</v>
      </c>
      <c r="W58" s="89">
        <f t="shared" si="9"/>
        <v>0.00531632110579479</v>
      </c>
      <c r="X58" s="133">
        <v>80</v>
      </c>
      <c r="Y58" s="89">
        <f t="shared" si="10"/>
        <v>0.04253056884635832</v>
      </c>
      <c r="Z58" s="133">
        <v>408</v>
      </c>
      <c r="AA58" s="91">
        <f t="shared" si="11"/>
        <v>0.21690590111642744</v>
      </c>
      <c r="AB58" s="118">
        <v>678</v>
      </c>
      <c r="AC58" s="89">
        <f t="shared" si="12"/>
        <v>0.36044657097288674</v>
      </c>
      <c r="AD58" s="126">
        <v>4</v>
      </c>
      <c r="AE58" s="93">
        <f t="shared" si="13"/>
        <v>0.002126528442317916</v>
      </c>
      <c r="AF58" s="133">
        <v>14</v>
      </c>
      <c r="AG58" s="89">
        <f t="shared" si="14"/>
        <v>0.007442849548112706</v>
      </c>
      <c r="AH58" s="138">
        <v>4</v>
      </c>
      <c r="AI58" s="89">
        <f t="shared" si="15"/>
        <v>0.002126528442317916</v>
      </c>
      <c r="AJ58" s="133">
        <v>41</v>
      </c>
      <c r="AK58" s="95">
        <f t="shared" si="16"/>
        <v>0.021796916533758637</v>
      </c>
      <c r="AL58" s="133">
        <v>11</v>
      </c>
      <c r="AM58" s="89">
        <f t="shared" si="17"/>
        <v>0.005847953216374269</v>
      </c>
      <c r="AN58" s="133">
        <v>47</v>
      </c>
      <c r="AO58" s="95">
        <f t="shared" si="18"/>
        <v>0.024986709197235512</v>
      </c>
      <c r="AP58" s="126">
        <v>4</v>
      </c>
      <c r="AQ58" s="93">
        <f t="shared" si="19"/>
        <v>0.002126528442317916</v>
      </c>
      <c r="AR58" s="133">
        <v>0</v>
      </c>
      <c r="AS58" s="89">
        <f t="shared" si="20"/>
        <v>0</v>
      </c>
      <c r="AU58" s="31" t="b">
        <f t="shared" si="26"/>
        <v>1</v>
      </c>
      <c r="AV58" s="31" t="b">
        <f t="shared" si="27"/>
        <v>1</v>
      </c>
      <c r="AW58" s="40"/>
      <c r="AX58" s="34">
        <f t="shared" si="21"/>
        <v>1957</v>
      </c>
      <c r="AY58" s="34">
        <f t="shared" si="22"/>
        <v>1881</v>
      </c>
      <c r="AZ58" s="34">
        <f t="shared" si="23"/>
        <v>580</v>
      </c>
      <c r="BA58" s="34">
        <f t="shared" si="24"/>
        <v>1086</v>
      </c>
    </row>
    <row r="59" spans="1:53" s="18" customFormat="1" ht="49.5" customHeight="1">
      <c r="A59" s="16">
        <v>52</v>
      </c>
      <c r="B59" s="17" t="s">
        <v>51</v>
      </c>
      <c r="C59" s="66">
        <v>1</v>
      </c>
      <c r="D59" s="62">
        <v>1</v>
      </c>
      <c r="E59" s="62">
        <f t="shared" si="2"/>
        <v>930</v>
      </c>
      <c r="F59" s="62">
        <v>930</v>
      </c>
      <c r="G59" s="119">
        <v>356</v>
      </c>
      <c r="H59" s="119">
        <v>364</v>
      </c>
      <c r="I59" s="67">
        <f t="shared" si="3"/>
        <v>720</v>
      </c>
      <c r="J59" s="98">
        <f t="shared" si="4"/>
        <v>0.7741935483870968</v>
      </c>
      <c r="K59" s="123">
        <v>696</v>
      </c>
      <c r="L59" s="98">
        <f t="shared" si="5"/>
        <v>0.9666666666666667</v>
      </c>
      <c r="M59" s="123">
        <v>9</v>
      </c>
      <c r="N59" s="98">
        <f t="shared" si="6"/>
        <v>0.0125</v>
      </c>
      <c r="O59" s="123">
        <v>15</v>
      </c>
      <c r="P59" s="98">
        <f t="shared" si="7"/>
        <v>0.020833333333333332</v>
      </c>
      <c r="Q59" s="127">
        <v>0</v>
      </c>
      <c r="R59" s="128">
        <v>140</v>
      </c>
      <c r="S59" s="88">
        <f t="shared" si="25"/>
        <v>0.20114942528735633</v>
      </c>
      <c r="T59" s="119">
        <v>15</v>
      </c>
      <c r="U59" s="90">
        <f t="shared" si="8"/>
        <v>0.021551724137931036</v>
      </c>
      <c r="V59" s="131">
        <v>6</v>
      </c>
      <c r="W59" s="90">
        <f t="shared" si="9"/>
        <v>0.008620689655172414</v>
      </c>
      <c r="X59" s="131">
        <v>27</v>
      </c>
      <c r="Y59" s="90">
        <f t="shared" si="10"/>
        <v>0.03879310344827586</v>
      </c>
      <c r="Z59" s="131">
        <v>187</v>
      </c>
      <c r="AA59" s="92">
        <f t="shared" si="11"/>
        <v>0.2686781609195402</v>
      </c>
      <c r="AB59" s="119">
        <v>263</v>
      </c>
      <c r="AC59" s="90">
        <f t="shared" si="12"/>
        <v>0.37787356321839083</v>
      </c>
      <c r="AD59" s="128">
        <v>4</v>
      </c>
      <c r="AE59" s="94">
        <f t="shared" si="13"/>
        <v>0.005747126436781609</v>
      </c>
      <c r="AF59" s="131">
        <v>5</v>
      </c>
      <c r="AG59" s="90">
        <f t="shared" si="14"/>
        <v>0.007183908045977011</v>
      </c>
      <c r="AH59" s="139">
        <v>5</v>
      </c>
      <c r="AI59" s="90">
        <f t="shared" si="15"/>
        <v>0.007183908045977011</v>
      </c>
      <c r="AJ59" s="131">
        <v>23</v>
      </c>
      <c r="AK59" s="96">
        <f t="shared" si="16"/>
        <v>0.033045977011494254</v>
      </c>
      <c r="AL59" s="131">
        <v>1</v>
      </c>
      <c r="AM59" s="90">
        <f t="shared" si="17"/>
        <v>0.0014367816091954023</v>
      </c>
      <c r="AN59" s="131">
        <v>17</v>
      </c>
      <c r="AO59" s="96">
        <f t="shared" si="18"/>
        <v>0.02442528735632184</v>
      </c>
      <c r="AP59" s="128">
        <v>3</v>
      </c>
      <c r="AQ59" s="94">
        <f t="shared" si="19"/>
        <v>0.004310344827586207</v>
      </c>
      <c r="AR59" s="131">
        <v>0</v>
      </c>
      <c r="AS59" s="90">
        <f t="shared" si="20"/>
        <v>0</v>
      </c>
      <c r="AU59" s="31" t="b">
        <f t="shared" si="26"/>
        <v>1</v>
      </c>
      <c r="AV59" s="31" t="b">
        <f t="shared" si="27"/>
        <v>1</v>
      </c>
      <c r="AW59" s="39"/>
      <c r="AX59" s="34">
        <f t="shared" si="21"/>
        <v>720</v>
      </c>
      <c r="AY59" s="34">
        <f t="shared" si="22"/>
        <v>696</v>
      </c>
      <c r="AZ59" s="34">
        <f t="shared" si="23"/>
        <v>155</v>
      </c>
      <c r="BA59" s="34">
        <f t="shared" si="24"/>
        <v>450</v>
      </c>
    </row>
    <row r="60" spans="1:53" s="19" customFormat="1" ht="49.5" customHeight="1">
      <c r="A60" s="13">
        <v>53</v>
      </c>
      <c r="B60" s="14" t="s">
        <v>52</v>
      </c>
      <c r="C60" s="64">
        <v>2</v>
      </c>
      <c r="D60" s="63">
        <v>2</v>
      </c>
      <c r="E60" s="63">
        <f t="shared" si="2"/>
        <v>1245</v>
      </c>
      <c r="F60" s="63">
        <v>1245</v>
      </c>
      <c r="G60" s="118">
        <v>502</v>
      </c>
      <c r="H60" s="118">
        <v>493</v>
      </c>
      <c r="I60" s="65">
        <f t="shared" si="3"/>
        <v>995</v>
      </c>
      <c r="J60" s="97">
        <f t="shared" si="4"/>
        <v>0.7991967871485943</v>
      </c>
      <c r="K60" s="122">
        <v>944</v>
      </c>
      <c r="L60" s="97">
        <f t="shared" si="5"/>
        <v>0.9487437185929648</v>
      </c>
      <c r="M60" s="122">
        <v>7</v>
      </c>
      <c r="N60" s="97">
        <f t="shared" si="6"/>
        <v>0.007035175879396985</v>
      </c>
      <c r="O60" s="122">
        <v>44</v>
      </c>
      <c r="P60" s="97">
        <f t="shared" si="7"/>
        <v>0.044221105527638194</v>
      </c>
      <c r="Q60" s="125">
        <v>0</v>
      </c>
      <c r="R60" s="126">
        <v>325</v>
      </c>
      <c r="S60" s="87">
        <f t="shared" si="25"/>
        <v>0.3442796610169492</v>
      </c>
      <c r="T60" s="118">
        <v>23</v>
      </c>
      <c r="U60" s="89">
        <f t="shared" si="8"/>
        <v>0.024364406779661018</v>
      </c>
      <c r="V60" s="133">
        <v>4</v>
      </c>
      <c r="W60" s="89">
        <f t="shared" si="9"/>
        <v>0.00423728813559322</v>
      </c>
      <c r="X60" s="133">
        <v>41</v>
      </c>
      <c r="Y60" s="89">
        <f t="shared" si="10"/>
        <v>0.04343220338983051</v>
      </c>
      <c r="Z60" s="133">
        <v>175</v>
      </c>
      <c r="AA60" s="91">
        <f t="shared" si="11"/>
        <v>0.1853813559322034</v>
      </c>
      <c r="AB60" s="118">
        <v>312</v>
      </c>
      <c r="AC60" s="89">
        <f t="shared" si="12"/>
        <v>0.3305084745762712</v>
      </c>
      <c r="AD60" s="126">
        <v>9</v>
      </c>
      <c r="AE60" s="93">
        <f t="shared" si="13"/>
        <v>0.009533898305084746</v>
      </c>
      <c r="AF60" s="133">
        <v>13</v>
      </c>
      <c r="AG60" s="89">
        <f t="shared" si="14"/>
        <v>0.013771186440677966</v>
      </c>
      <c r="AH60" s="138">
        <v>3</v>
      </c>
      <c r="AI60" s="89">
        <f t="shared" si="15"/>
        <v>0.0031779661016949155</v>
      </c>
      <c r="AJ60" s="133">
        <v>14</v>
      </c>
      <c r="AK60" s="95">
        <f t="shared" si="16"/>
        <v>0.014830508474576272</v>
      </c>
      <c r="AL60" s="133">
        <v>1</v>
      </c>
      <c r="AM60" s="89">
        <f t="shared" si="17"/>
        <v>0.001059322033898305</v>
      </c>
      <c r="AN60" s="133">
        <v>23</v>
      </c>
      <c r="AO60" s="95">
        <f t="shared" si="18"/>
        <v>0.024364406779661018</v>
      </c>
      <c r="AP60" s="126">
        <v>1</v>
      </c>
      <c r="AQ60" s="93">
        <f t="shared" si="19"/>
        <v>0.001059322033898305</v>
      </c>
      <c r="AR60" s="133">
        <v>0</v>
      </c>
      <c r="AS60" s="89">
        <f t="shared" si="20"/>
        <v>0</v>
      </c>
      <c r="AU60" s="31" t="b">
        <f t="shared" si="26"/>
        <v>1</v>
      </c>
      <c r="AV60" s="31" t="b">
        <f t="shared" si="27"/>
        <v>1</v>
      </c>
      <c r="AW60" s="40"/>
      <c r="AX60" s="34">
        <f t="shared" si="21"/>
        <v>995</v>
      </c>
      <c r="AY60" s="34">
        <f t="shared" si="22"/>
        <v>944</v>
      </c>
      <c r="AZ60" s="34">
        <f t="shared" si="23"/>
        <v>348</v>
      </c>
      <c r="BA60" s="34">
        <f t="shared" si="24"/>
        <v>487</v>
      </c>
    </row>
    <row r="61" spans="1:53" s="18" customFormat="1" ht="49.5" customHeight="1">
      <c r="A61" s="16">
        <v>54</v>
      </c>
      <c r="B61" s="17" t="s">
        <v>53</v>
      </c>
      <c r="C61" s="66">
        <v>5</v>
      </c>
      <c r="D61" s="62">
        <v>5</v>
      </c>
      <c r="E61" s="62">
        <f t="shared" si="2"/>
        <v>2124</v>
      </c>
      <c r="F61" s="62">
        <v>2124</v>
      </c>
      <c r="G61" s="141">
        <v>816</v>
      </c>
      <c r="H61" s="141">
        <v>847</v>
      </c>
      <c r="I61" s="142">
        <f t="shared" si="3"/>
        <v>1663</v>
      </c>
      <c r="J61" s="98">
        <f t="shared" si="4"/>
        <v>0.7829566854990584</v>
      </c>
      <c r="K61" s="123">
        <v>1582</v>
      </c>
      <c r="L61" s="98">
        <f t="shared" si="5"/>
        <v>0.9512928442573662</v>
      </c>
      <c r="M61" s="123">
        <v>15</v>
      </c>
      <c r="N61" s="98">
        <f t="shared" si="6"/>
        <v>0.009019843656043296</v>
      </c>
      <c r="O61" s="123">
        <v>66</v>
      </c>
      <c r="P61" s="98">
        <f t="shared" si="7"/>
        <v>0.0396873120865905</v>
      </c>
      <c r="Q61" s="127">
        <v>0</v>
      </c>
      <c r="R61" s="128">
        <v>532</v>
      </c>
      <c r="S61" s="88">
        <f t="shared" si="25"/>
        <v>0.336283185840708</v>
      </c>
      <c r="T61" s="119">
        <v>37</v>
      </c>
      <c r="U61" s="90">
        <f t="shared" si="8"/>
        <v>0.02338811630847029</v>
      </c>
      <c r="V61" s="131">
        <v>24</v>
      </c>
      <c r="W61" s="90">
        <f t="shared" si="9"/>
        <v>0.015170670037926675</v>
      </c>
      <c r="X61" s="131">
        <v>52</v>
      </c>
      <c r="Y61" s="90">
        <f t="shared" si="10"/>
        <v>0.03286978508217446</v>
      </c>
      <c r="Z61" s="131">
        <v>350</v>
      </c>
      <c r="AA61" s="92">
        <f t="shared" si="11"/>
        <v>0.22123893805309736</v>
      </c>
      <c r="AB61" s="119">
        <v>481</v>
      </c>
      <c r="AC61" s="90">
        <f t="shared" si="12"/>
        <v>0.30404551201011376</v>
      </c>
      <c r="AD61" s="128">
        <v>5</v>
      </c>
      <c r="AE61" s="94">
        <f t="shared" si="13"/>
        <v>0.0031605562579013905</v>
      </c>
      <c r="AF61" s="131">
        <v>12</v>
      </c>
      <c r="AG61" s="90">
        <f t="shared" si="14"/>
        <v>0.007585335018963337</v>
      </c>
      <c r="AH61" s="139">
        <v>3</v>
      </c>
      <c r="AI61" s="90">
        <f t="shared" si="15"/>
        <v>0.0018963337547408343</v>
      </c>
      <c r="AJ61" s="131">
        <v>23</v>
      </c>
      <c r="AK61" s="96">
        <f t="shared" si="16"/>
        <v>0.014538558786346398</v>
      </c>
      <c r="AL61" s="131">
        <v>5</v>
      </c>
      <c r="AM61" s="90">
        <f t="shared" si="17"/>
        <v>0.0031605562579013905</v>
      </c>
      <c r="AN61" s="131">
        <v>57</v>
      </c>
      <c r="AO61" s="96">
        <f t="shared" si="18"/>
        <v>0.03603034134007586</v>
      </c>
      <c r="AP61" s="128">
        <v>1</v>
      </c>
      <c r="AQ61" s="94">
        <f t="shared" si="19"/>
        <v>0.0006321112515802782</v>
      </c>
      <c r="AR61" s="131">
        <v>0</v>
      </c>
      <c r="AS61" s="90">
        <f t="shared" si="20"/>
        <v>0</v>
      </c>
      <c r="AU61" s="31" t="b">
        <f t="shared" si="26"/>
        <v>1</v>
      </c>
      <c r="AV61" s="31" t="b">
        <f t="shared" si="27"/>
        <v>1</v>
      </c>
      <c r="AW61" s="39"/>
      <c r="AX61" s="34">
        <f t="shared" si="21"/>
        <v>1663</v>
      </c>
      <c r="AY61" s="34">
        <f t="shared" si="22"/>
        <v>1582</v>
      </c>
      <c r="AZ61" s="34">
        <f t="shared" si="23"/>
        <v>569</v>
      </c>
      <c r="BA61" s="34">
        <f t="shared" si="24"/>
        <v>831</v>
      </c>
    </row>
    <row r="62" spans="1:53" s="19" customFormat="1" ht="49.5" customHeight="1">
      <c r="A62" s="13">
        <v>55</v>
      </c>
      <c r="B62" s="14" t="s">
        <v>54</v>
      </c>
      <c r="C62" s="64">
        <v>2</v>
      </c>
      <c r="D62" s="63">
        <v>2</v>
      </c>
      <c r="E62" s="63">
        <f t="shared" si="2"/>
        <v>613</v>
      </c>
      <c r="F62" s="63">
        <v>613</v>
      </c>
      <c r="G62" s="118">
        <v>239</v>
      </c>
      <c r="H62" s="118">
        <v>250</v>
      </c>
      <c r="I62" s="65">
        <f t="shared" si="3"/>
        <v>489</v>
      </c>
      <c r="J62" s="97">
        <f t="shared" si="4"/>
        <v>0.797716150081566</v>
      </c>
      <c r="K62" s="122">
        <v>477</v>
      </c>
      <c r="L62" s="97">
        <f t="shared" si="5"/>
        <v>0.9754601226993865</v>
      </c>
      <c r="M62" s="122">
        <v>3</v>
      </c>
      <c r="N62" s="97">
        <f t="shared" si="6"/>
        <v>0.006134969325153374</v>
      </c>
      <c r="O62" s="122">
        <v>9</v>
      </c>
      <c r="P62" s="97">
        <f t="shared" si="7"/>
        <v>0.018404907975460124</v>
      </c>
      <c r="Q62" s="125">
        <v>0</v>
      </c>
      <c r="R62" s="126">
        <v>155</v>
      </c>
      <c r="S62" s="87">
        <f t="shared" si="25"/>
        <v>0.3249475890985325</v>
      </c>
      <c r="T62" s="118">
        <v>13</v>
      </c>
      <c r="U62" s="89">
        <f t="shared" si="8"/>
        <v>0.027253668763102725</v>
      </c>
      <c r="V62" s="133">
        <v>2</v>
      </c>
      <c r="W62" s="89">
        <f t="shared" si="9"/>
        <v>0.0041928721174004195</v>
      </c>
      <c r="X62" s="133">
        <v>14</v>
      </c>
      <c r="Y62" s="89">
        <f t="shared" si="10"/>
        <v>0.029350104821802937</v>
      </c>
      <c r="Z62" s="133">
        <v>83</v>
      </c>
      <c r="AA62" s="91">
        <f t="shared" si="11"/>
        <v>0.1740041928721174</v>
      </c>
      <c r="AB62" s="118">
        <v>173</v>
      </c>
      <c r="AC62" s="89">
        <f t="shared" si="12"/>
        <v>0.36268343815513626</v>
      </c>
      <c r="AD62" s="126">
        <v>3</v>
      </c>
      <c r="AE62" s="93">
        <f t="shared" si="13"/>
        <v>0.006289308176100629</v>
      </c>
      <c r="AF62" s="133">
        <v>1</v>
      </c>
      <c r="AG62" s="89">
        <f t="shared" si="14"/>
        <v>0.0020964360587002098</v>
      </c>
      <c r="AH62" s="138">
        <v>1</v>
      </c>
      <c r="AI62" s="89">
        <f t="shared" si="15"/>
        <v>0.0020964360587002098</v>
      </c>
      <c r="AJ62" s="133">
        <v>12</v>
      </c>
      <c r="AK62" s="95">
        <f t="shared" si="16"/>
        <v>0.025157232704402517</v>
      </c>
      <c r="AL62" s="133">
        <v>0</v>
      </c>
      <c r="AM62" s="89">
        <f t="shared" si="17"/>
        <v>0</v>
      </c>
      <c r="AN62" s="133">
        <v>20</v>
      </c>
      <c r="AO62" s="95">
        <f t="shared" si="18"/>
        <v>0.041928721174004195</v>
      </c>
      <c r="AP62" s="126">
        <v>0</v>
      </c>
      <c r="AQ62" s="93">
        <f t="shared" si="19"/>
        <v>0</v>
      </c>
      <c r="AR62" s="133">
        <v>0</v>
      </c>
      <c r="AS62" s="89">
        <f t="shared" si="20"/>
        <v>0</v>
      </c>
      <c r="AU62" s="31" t="b">
        <f t="shared" si="26"/>
        <v>1</v>
      </c>
      <c r="AV62" s="31" t="b">
        <f t="shared" si="27"/>
        <v>1</v>
      </c>
      <c r="AW62" s="40"/>
      <c r="AX62" s="34">
        <f t="shared" si="21"/>
        <v>489</v>
      </c>
      <c r="AY62" s="34">
        <f t="shared" si="22"/>
        <v>477</v>
      </c>
      <c r="AZ62" s="34">
        <f t="shared" si="23"/>
        <v>168</v>
      </c>
      <c r="BA62" s="34">
        <f t="shared" si="24"/>
        <v>256</v>
      </c>
    </row>
    <row r="63" spans="1:53" s="18" customFormat="1" ht="49.5" customHeight="1">
      <c r="A63" s="16">
        <v>56</v>
      </c>
      <c r="B63" s="17" t="s">
        <v>55</v>
      </c>
      <c r="C63" s="66">
        <v>1</v>
      </c>
      <c r="D63" s="62">
        <v>1</v>
      </c>
      <c r="E63" s="62">
        <f t="shared" si="2"/>
        <v>477</v>
      </c>
      <c r="F63" s="62">
        <v>477</v>
      </c>
      <c r="G63" s="119">
        <v>186</v>
      </c>
      <c r="H63" s="119">
        <v>185</v>
      </c>
      <c r="I63" s="67">
        <f t="shared" si="3"/>
        <v>371</v>
      </c>
      <c r="J63" s="98">
        <f t="shared" si="4"/>
        <v>0.7777777777777778</v>
      </c>
      <c r="K63" s="123">
        <v>361</v>
      </c>
      <c r="L63" s="98">
        <f t="shared" si="5"/>
        <v>0.9730458221024259</v>
      </c>
      <c r="M63" s="123">
        <v>6</v>
      </c>
      <c r="N63" s="98">
        <f t="shared" si="6"/>
        <v>0.016172506738544475</v>
      </c>
      <c r="O63" s="123">
        <v>4</v>
      </c>
      <c r="P63" s="98">
        <f t="shared" si="7"/>
        <v>0.01078167115902965</v>
      </c>
      <c r="Q63" s="127">
        <v>0</v>
      </c>
      <c r="R63" s="128">
        <v>113</v>
      </c>
      <c r="S63" s="88">
        <f t="shared" si="25"/>
        <v>0.31301939058171746</v>
      </c>
      <c r="T63" s="119">
        <v>9</v>
      </c>
      <c r="U63" s="90">
        <f t="shared" si="8"/>
        <v>0.024930747922437674</v>
      </c>
      <c r="V63" s="131">
        <v>0</v>
      </c>
      <c r="W63" s="90">
        <f t="shared" si="9"/>
        <v>0</v>
      </c>
      <c r="X63" s="131">
        <v>13</v>
      </c>
      <c r="Y63" s="90">
        <f t="shared" si="10"/>
        <v>0.036011080332409975</v>
      </c>
      <c r="Z63" s="131">
        <v>110</v>
      </c>
      <c r="AA63" s="92">
        <f t="shared" si="11"/>
        <v>0.3047091412742382</v>
      </c>
      <c r="AB63" s="119">
        <v>106</v>
      </c>
      <c r="AC63" s="90">
        <f t="shared" si="12"/>
        <v>0.29362880886426596</v>
      </c>
      <c r="AD63" s="128">
        <v>0</v>
      </c>
      <c r="AE63" s="94">
        <f t="shared" si="13"/>
        <v>0</v>
      </c>
      <c r="AF63" s="131">
        <v>0</v>
      </c>
      <c r="AG63" s="90">
        <f t="shared" si="14"/>
        <v>0</v>
      </c>
      <c r="AH63" s="139">
        <v>1</v>
      </c>
      <c r="AI63" s="90">
        <f t="shared" si="15"/>
        <v>0.002770083102493075</v>
      </c>
      <c r="AJ63" s="131">
        <v>3</v>
      </c>
      <c r="AK63" s="96">
        <f t="shared" si="16"/>
        <v>0.008310249307479225</v>
      </c>
      <c r="AL63" s="131">
        <v>2</v>
      </c>
      <c r="AM63" s="90">
        <f t="shared" si="17"/>
        <v>0.00554016620498615</v>
      </c>
      <c r="AN63" s="131">
        <v>4</v>
      </c>
      <c r="AO63" s="96">
        <f t="shared" si="18"/>
        <v>0.0110803324099723</v>
      </c>
      <c r="AP63" s="128">
        <v>0</v>
      </c>
      <c r="AQ63" s="94">
        <f t="shared" si="19"/>
        <v>0</v>
      </c>
      <c r="AR63" s="131">
        <v>0</v>
      </c>
      <c r="AS63" s="90">
        <f t="shared" si="20"/>
        <v>0</v>
      </c>
      <c r="AU63" s="31" t="b">
        <f t="shared" si="26"/>
        <v>1</v>
      </c>
      <c r="AV63" s="31" t="b">
        <f t="shared" si="27"/>
        <v>1</v>
      </c>
      <c r="AW63" s="39"/>
      <c r="AX63" s="34">
        <f t="shared" si="21"/>
        <v>371</v>
      </c>
      <c r="AY63" s="34">
        <f t="shared" si="22"/>
        <v>361</v>
      </c>
      <c r="AZ63" s="34">
        <f t="shared" si="23"/>
        <v>122</v>
      </c>
      <c r="BA63" s="34">
        <f t="shared" si="24"/>
        <v>216</v>
      </c>
    </row>
    <row r="64" spans="1:53" s="19" customFormat="1" ht="49.5" customHeight="1">
      <c r="A64" s="13">
        <v>57</v>
      </c>
      <c r="B64" s="14" t="s">
        <v>56</v>
      </c>
      <c r="C64" s="64">
        <v>4</v>
      </c>
      <c r="D64" s="63">
        <v>4</v>
      </c>
      <c r="E64" s="63">
        <f t="shared" si="2"/>
        <v>1572</v>
      </c>
      <c r="F64" s="63">
        <v>1572</v>
      </c>
      <c r="G64" s="120">
        <v>599</v>
      </c>
      <c r="H64" s="120">
        <v>636</v>
      </c>
      <c r="I64" s="140">
        <f t="shared" si="3"/>
        <v>1235</v>
      </c>
      <c r="J64" s="97">
        <f t="shared" si="4"/>
        <v>0.7856234096692112</v>
      </c>
      <c r="K64" s="122">
        <v>1194</v>
      </c>
      <c r="L64" s="97">
        <f t="shared" si="5"/>
        <v>0.9668016194331984</v>
      </c>
      <c r="M64" s="122">
        <v>11</v>
      </c>
      <c r="N64" s="97">
        <f t="shared" si="6"/>
        <v>0.008906882591093117</v>
      </c>
      <c r="O64" s="122">
        <v>30</v>
      </c>
      <c r="P64" s="97">
        <f t="shared" si="7"/>
        <v>0.024291497975708502</v>
      </c>
      <c r="Q64" s="125">
        <v>0</v>
      </c>
      <c r="R64" s="126">
        <v>331</v>
      </c>
      <c r="S64" s="87">
        <f t="shared" si="25"/>
        <v>0.27721943048576214</v>
      </c>
      <c r="T64" s="118">
        <v>32</v>
      </c>
      <c r="U64" s="89">
        <f t="shared" si="8"/>
        <v>0.02680067001675042</v>
      </c>
      <c r="V64" s="133">
        <v>10</v>
      </c>
      <c r="W64" s="89">
        <f t="shared" si="9"/>
        <v>0.008375209380234505</v>
      </c>
      <c r="X64" s="133">
        <v>37</v>
      </c>
      <c r="Y64" s="89">
        <f t="shared" si="10"/>
        <v>0.03098827470686767</v>
      </c>
      <c r="Z64" s="133">
        <v>325</v>
      </c>
      <c r="AA64" s="91">
        <f t="shared" si="11"/>
        <v>0.2721943048576214</v>
      </c>
      <c r="AB64" s="118">
        <v>384</v>
      </c>
      <c r="AC64" s="89">
        <f t="shared" si="12"/>
        <v>0.32160804020100503</v>
      </c>
      <c r="AD64" s="126">
        <v>5</v>
      </c>
      <c r="AE64" s="93">
        <f t="shared" si="13"/>
        <v>0.0041876046901172526</v>
      </c>
      <c r="AF64" s="133">
        <v>4</v>
      </c>
      <c r="AG64" s="89">
        <f t="shared" si="14"/>
        <v>0.0033500837520938024</v>
      </c>
      <c r="AH64" s="138">
        <v>9</v>
      </c>
      <c r="AI64" s="89">
        <f t="shared" si="15"/>
        <v>0.007537688442211055</v>
      </c>
      <c r="AJ64" s="133">
        <v>13</v>
      </c>
      <c r="AK64" s="95">
        <f t="shared" si="16"/>
        <v>0.010887772194304857</v>
      </c>
      <c r="AL64" s="133">
        <v>5</v>
      </c>
      <c r="AM64" s="89">
        <f t="shared" si="17"/>
        <v>0.0041876046901172526</v>
      </c>
      <c r="AN64" s="133">
        <v>32</v>
      </c>
      <c r="AO64" s="95">
        <f t="shared" si="18"/>
        <v>0.02680067001675042</v>
      </c>
      <c r="AP64" s="126">
        <v>7</v>
      </c>
      <c r="AQ64" s="93">
        <f t="shared" si="19"/>
        <v>0.005862646566164154</v>
      </c>
      <c r="AR64" s="133">
        <v>0</v>
      </c>
      <c r="AS64" s="89">
        <f t="shared" si="20"/>
        <v>0</v>
      </c>
      <c r="AU64" s="31" t="b">
        <f t="shared" si="26"/>
        <v>1</v>
      </c>
      <c r="AV64" s="31" t="b">
        <f t="shared" si="27"/>
        <v>1</v>
      </c>
      <c r="AW64" s="40"/>
      <c r="AX64" s="34">
        <f t="shared" si="21"/>
        <v>1235</v>
      </c>
      <c r="AY64" s="34">
        <f t="shared" si="22"/>
        <v>1194</v>
      </c>
      <c r="AZ64" s="34">
        <f t="shared" si="23"/>
        <v>363</v>
      </c>
      <c r="BA64" s="34">
        <f t="shared" si="24"/>
        <v>709</v>
      </c>
    </row>
    <row r="65" spans="1:53" s="18" customFormat="1" ht="49.5" customHeight="1">
      <c r="A65" s="16">
        <v>58</v>
      </c>
      <c r="B65" s="17" t="s">
        <v>57</v>
      </c>
      <c r="C65" s="66">
        <v>1</v>
      </c>
      <c r="D65" s="62">
        <v>1</v>
      </c>
      <c r="E65" s="62">
        <f t="shared" si="2"/>
        <v>229</v>
      </c>
      <c r="F65" s="62">
        <v>229</v>
      </c>
      <c r="G65" s="119">
        <v>84</v>
      </c>
      <c r="H65" s="119">
        <v>89</v>
      </c>
      <c r="I65" s="67">
        <f t="shared" si="3"/>
        <v>173</v>
      </c>
      <c r="J65" s="98">
        <f t="shared" si="4"/>
        <v>0.7554585152838428</v>
      </c>
      <c r="K65" s="123">
        <v>165</v>
      </c>
      <c r="L65" s="98">
        <f t="shared" si="5"/>
        <v>0.953757225433526</v>
      </c>
      <c r="M65" s="123">
        <v>0</v>
      </c>
      <c r="N65" s="98">
        <f t="shared" si="6"/>
        <v>0</v>
      </c>
      <c r="O65" s="123">
        <v>8</v>
      </c>
      <c r="P65" s="98">
        <f t="shared" si="7"/>
        <v>0.046242774566473986</v>
      </c>
      <c r="Q65" s="127">
        <v>0</v>
      </c>
      <c r="R65" s="128">
        <v>46</v>
      </c>
      <c r="S65" s="88">
        <f t="shared" si="25"/>
        <v>0.2787878787878788</v>
      </c>
      <c r="T65" s="119">
        <v>4</v>
      </c>
      <c r="U65" s="90">
        <f t="shared" si="8"/>
        <v>0.024242424242424242</v>
      </c>
      <c r="V65" s="131">
        <v>8</v>
      </c>
      <c r="W65" s="90">
        <f t="shared" si="9"/>
        <v>0.048484848484848485</v>
      </c>
      <c r="X65" s="131">
        <v>10</v>
      </c>
      <c r="Y65" s="90">
        <f t="shared" si="10"/>
        <v>0.06060606060606061</v>
      </c>
      <c r="Z65" s="131">
        <v>25</v>
      </c>
      <c r="AA65" s="92">
        <f t="shared" si="11"/>
        <v>0.15151515151515152</v>
      </c>
      <c r="AB65" s="119">
        <v>54</v>
      </c>
      <c r="AC65" s="90">
        <f t="shared" si="12"/>
        <v>0.32727272727272727</v>
      </c>
      <c r="AD65" s="128">
        <v>0</v>
      </c>
      <c r="AE65" s="94">
        <f t="shared" si="13"/>
        <v>0</v>
      </c>
      <c r="AF65" s="131">
        <v>1</v>
      </c>
      <c r="AG65" s="90">
        <f t="shared" si="14"/>
        <v>0.006060606060606061</v>
      </c>
      <c r="AH65" s="139">
        <v>0</v>
      </c>
      <c r="AI65" s="90">
        <f t="shared" si="15"/>
        <v>0</v>
      </c>
      <c r="AJ65" s="131">
        <v>5</v>
      </c>
      <c r="AK65" s="96">
        <f t="shared" si="16"/>
        <v>0.030303030303030304</v>
      </c>
      <c r="AL65" s="131">
        <v>0</v>
      </c>
      <c r="AM65" s="90">
        <f t="shared" si="17"/>
        <v>0</v>
      </c>
      <c r="AN65" s="131">
        <v>12</v>
      </c>
      <c r="AO65" s="96">
        <f t="shared" si="18"/>
        <v>0.07272727272727272</v>
      </c>
      <c r="AP65" s="128">
        <v>0</v>
      </c>
      <c r="AQ65" s="94">
        <f t="shared" si="19"/>
        <v>0</v>
      </c>
      <c r="AR65" s="131">
        <v>0</v>
      </c>
      <c r="AS65" s="90">
        <f t="shared" si="20"/>
        <v>0</v>
      </c>
      <c r="AU65" s="31" t="b">
        <f t="shared" si="26"/>
        <v>1</v>
      </c>
      <c r="AV65" s="31" t="b">
        <f t="shared" si="27"/>
        <v>1</v>
      </c>
      <c r="AW65" s="39"/>
      <c r="AX65" s="34">
        <f t="shared" si="21"/>
        <v>173</v>
      </c>
      <c r="AY65" s="34">
        <f t="shared" si="22"/>
        <v>165</v>
      </c>
      <c r="AZ65" s="34">
        <f t="shared" si="23"/>
        <v>50</v>
      </c>
      <c r="BA65" s="34">
        <f t="shared" si="24"/>
        <v>79</v>
      </c>
    </row>
    <row r="66" spans="1:53" s="19" customFormat="1" ht="49.5" customHeight="1">
      <c r="A66" s="13">
        <v>59</v>
      </c>
      <c r="B66" s="14" t="s">
        <v>58</v>
      </c>
      <c r="C66" s="64">
        <v>1</v>
      </c>
      <c r="D66" s="63">
        <v>1</v>
      </c>
      <c r="E66" s="63">
        <f t="shared" si="2"/>
        <v>343</v>
      </c>
      <c r="F66" s="63">
        <v>343</v>
      </c>
      <c r="G66" s="118">
        <v>135</v>
      </c>
      <c r="H66" s="118">
        <v>129</v>
      </c>
      <c r="I66" s="65">
        <f t="shared" si="3"/>
        <v>264</v>
      </c>
      <c r="J66" s="97">
        <f t="shared" si="4"/>
        <v>0.7696793002915452</v>
      </c>
      <c r="K66" s="122">
        <v>253</v>
      </c>
      <c r="L66" s="97">
        <f t="shared" si="5"/>
        <v>0.9583333333333334</v>
      </c>
      <c r="M66" s="122">
        <v>1</v>
      </c>
      <c r="N66" s="97">
        <f t="shared" si="6"/>
        <v>0.003787878787878788</v>
      </c>
      <c r="O66" s="122">
        <v>10</v>
      </c>
      <c r="P66" s="97">
        <f t="shared" si="7"/>
        <v>0.03787878787878788</v>
      </c>
      <c r="Q66" s="125">
        <v>0</v>
      </c>
      <c r="R66" s="126">
        <v>62</v>
      </c>
      <c r="S66" s="87">
        <f t="shared" si="25"/>
        <v>0.2450592885375494</v>
      </c>
      <c r="T66" s="118">
        <v>8</v>
      </c>
      <c r="U66" s="89">
        <f t="shared" si="8"/>
        <v>0.03162055335968379</v>
      </c>
      <c r="V66" s="133">
        <v>0</v>
      </c>
      <c r="W66" s="89">
        <f t="shared" si="9"/>
        <v>0</v>
      </c>
      <c r="X66" s="133">
        <v>21</v>
      </c>
      <c r="Y66" s="89">
        <f t="shared" si="10"/>
        <v>0.08300395256916997</v>
      </c>
      <c r="Z66" s="133">
        <v>38</v>
      </c>
      <c r="AA66" s="91">
        <f t="shared" si="11"/>
        <v>0.15019762845849802</v>
      </c>
      <c r="AB66" s="118">
        <v>97</v>
      </c>
      <c r="AC66" s="89">
        <f t="shared" si="12"/>
        <v>0.383399209486166</v>
      </c>
      <c r="AD66" s="126">
        <v>3</v>
      </c>
      <c r="AE66" s="93">
        <f t="shared" si="13"/>
        <v>0.011857707509881422</v>
      </c>
      <c r="AF66" s="133">
        <v>1</v>
      </c>
      <c r="AG66" s="89">
        <f t="shared" si="14"/>
        <v>0.003952569169960474</v>
      </c>
      <c r="AH66" s="138">
        <v>2</v>
      </c>
      <c r="AI66" s="89">
        <f t="shared" si="15"/>
        <v>0.007905138339920948</v>
      </c>
      <c r="AJ66" s="133">
        <v>11</v>
      </c>
      <c r="AK66" s="95">
        <f t="shared" si="16"/>
        <v>0.043478260869565216</v>
      </c>
      <c r="AL66" s="133">
        <v>0</v>
      </c>
      <c r="AM66" s="89">
        <f t="shared" si="17"/>
        <v>0</v>
      </c>
      <c r="AN66" s="133">
        <v>9</v>
      </c>
      <c r="AO66" s="95">
        <f t="shared" si="18"/>
        <v>0.03557312252964427</v>
      </c>
      <c r="AP66" s="126">
        <v>1</v>
      </c>
      <c r="AQ66" s="93">
        <f t="shared" si="19"/>
        <v>0.003952569169960474</v>
      </c>
      <c r="AR66" s="133">
        <v>0</v>
      </c>
      <c r="AS66" s="89">
        <f t="shared" si="20"/>
        <v>0</v>
      </c>
      <c r="AU66" s="31" t="b">
        <f t="shared" si="26"/>
        <v>1</v>
      </c>
      <c r="AV66" s="31" t="b">
        <f t="shared" si="27"/>
        <v>1</v>
      </c>
      <c r="AW66" s="40"/>
      <c r="AX66" s="34">
        <f t="shared" si="21"/>
        <v>264</v>
      </c>
      <c r="AY66" s="34">
        <f t="shared" si="22"/>
        <v>253</v>
      </c>
      <c r="AZ66" s="34">
        <f t="shared" si="23"/>
        <v>70</v>
      </c>
      <c r="BA66" s="34">
        <f t="shared" si="24"/>
        <v>135</v>
      </c>
    </row>
    <row r="67" spans="1:53" s="18" customFormat="1" ht="49.5" customHeight="1">
      <c r="A67" s="16">
        <v>60</v>
      </c>
      <c r="B67" s="17" t="s">
        <v>59</v>
      </c>
      <c r="C67" s="66">
        <v>3</v>
      </c>
      <c r="D67" s="62">
        <v>3</v>
      </c>
      <c r="E67" s="62">
        <f t="shared" si="2"/>
        <v>614</v>
      </c>
      <c r="F67" s="62">
        <v>614</v>
      </c>
      <c r="G67" s="119">
        <v>235</v>
      </c>
      <c r="H67" s="119">
        <v>217</v>
      </c>
      <c r="I67" s="67">
        <f t="shared" si="3"/>
        <v>452</v>
      </c>
      <c r="J67" s="98">
        <f t="shared" si="4"/>
        <v>0.7361563517915309</v>
      </c>
      <c r="K67" s="123">
        <v>431</v>
      </c>
      <c r="L67" s="98">
        <f t="shared" si="5"/>
        <v>0.9535398230088495</v>
      </c>
      <c r="M67" s="123">
        <v>4</v>
      </c>
      <c r="N67" s="98">
        <f t="shared" si="6"/>
        <v>0.008849557522123894</v>
      </c>
      <c r="O67" s="123">
        <v>17</v>
      </c>
      <c r="P67" s="98">
        <f t="shared" si="7"/>
        <v>0.03761061946902655</v>
      </c>
      <c r="Q67" s="127">
        <v>0</v>
      </c>
      <c r="R67" s="128">
        <v>69</v>
      </c>
      <c r="S67" s="88">
        <f t="shared" si="25"/>
        <v>0.16009280742459397</v>
      </c>
      <c r="T67" s="119">
        <v>5</v>
      </c>
      <c r="U67" s="90">
        <f t="shared" si="8"/>
        <v>0.01160092807424594</v>
      </c>
      <c r="V67" s="131">
        <v>4</v>
      </c>
      <c r="W67" s="90">
        <f t="shared" si="9"/>
        <v>0.009280742459396751</v>
      </c>
      <c r="X67" s="131">
        <v>19</v>
      </c>
      <c r="Y67" s="90">
        <f t="shared" si="10"/>
        <v>0.04408352668213457</v>
      </c>
      <c r="Z67" s="131">
        <v>136</v>
      </c>
      <c r="AA67" s="92">
        <f t="shared" si="11"/>
        <v>0.31554524361948955</v>
      </c>
      <c r="AB67" s="119">
        <v>169</v>
      </c>
      <c r="AC67" s="90">
        <f t="shared" si="12"/>
        <v>0.39211136890951276</v>
      </c>
      <c r="AD67" s="128">
        <v>2</v>
      </c>
      <c r="AE67" s="94">
        <f t="shared" si="13"/>
        <v>0.004640371229698376</v>
      </c>
      <c r="AF67" s="131">
        <v>3</v>
      </c>
      <c r="AG67" s="90">
        <f t="shared" si="14"/>
        <v>0.0069605568445475635</v>
      </c>
      <c r="AH67" s="139">
        <v>1</v>
      </c>
      <c r="AI67" s="90">
        <f t="shared" si="15"/>
        <v>0.002320185614849188</v>
      </c>
      <c r="AJ67" s="131">
        <v>15</v>
      </c>
      <c r="AK67" s="96">
        <f t="shared" si="16"/>
        <v>0.03480278422273782</v>
      </c>
      <c r="AL67" s="131">
        <v>0</v>
      </c>
      <c r="AM67" s="90">
        <f t="shared" si="17"/>
        <v>0</v>
      </c>
      <c r="AN67" s="131">
        <v>8</v>
      </c>
      <c r="AO67" s="96">
        <f t="shared" si="18"/>
        <v>0.018561484918793503</v>
      </c>
      <c r="AP67" s="128">
        <v>0</v>
      </c>
      <c r="AQ67" s="94">
        <f t="shared" si="19"/>
        <v>0</v>
      </c>
      <c r="AR67" s="131">
        <v>0</v>
      </c>
      <c r="AS67" s="90">
        <f t="shared" si="20"/>
        <v>0</v>
      </c>
      <c r="AU67" s="31" t="b">
        <f t="shared" si="26"/>
        <v>1</v>
      </c>
      <c r="AV67" s="31" t="b">
        <f t="shared" si="27"/>
        <v>1</v>
      </c>
      <c r="AW67" s="39"/>
      <c r="AX67" s="34">
        <f t="shared" si="21"/>
        <v>452</v>
      </c>
      <c r="AY67" s="34">
        <f t="shared" si="22"/>
        <v>431</v>
      </c>
      <c r="AZ67" s="34">
        <f t="shared" si="23"/>
        <v>74</v>
      </c>
      <c r="BA67" s="34">
        <f t="shared" si="24"/>
        <v>305</v>
      </c>
    </row>
    <row r="68" spans="1:53" s="19" customFormat="1" ht="49.5" customHeight="1">
      <c r="A68" s="13">
        <v>61</v>
      </c>
      <c r="B68" s="14" t="s">
        <v>60</v>
      </c>
      <c r="C68" s="64">
        <v>3</v>
      </c>
      <c r="D68" s="63">
        <v>3</v>
      </c>
      <c r="E68" s="63">
        <f t="shared" si="2"/>
        <v>975</v>
      </c>
      <c r="F68" s="63">
        <v>975</v>
      </c>
      <c r="G68" s="118">
        <v>383</v>
      </c>
      <c r="H68" s="118">
        <v>412</v>
      </c>
      <c r="I68" s="65">
        <f t="shared" si="3"/>
        <v>795</v>
      </c>
      <c r="J68" s="97">
        <f t="shared" si="4"/>
        <v>0.8153846153846154</v>
      </c>
      <c r="K68" s="122">
        <v>768</v>
      </c>
      <c r="L68" s="97">
        <f t="shared" si="5"/>
        <v>0.9660377358490566</v>
      </c>
      <c r="M68" s="122">
        <v>7</v>
      </c>
      <c r="N68" s="97">
        <f t="shared" si="6"/>
        <v>0.00880503144654088</v>
      </c>
      <c r="O68" s="122">
        <v>20</v>
      </c>
      <c r="P68" s="97">
        <f t="shared" si="7"/>
        <v>0.025157232704402517</v>
      </c>
      <c r="Q68" s="125">
        <v>0</v>
      </c>
      <c r="R68" s="126">
        <v>199</v>
      </c>
      <c r="S68" s="87">
        <f t="shared" si="25"/>
        <v>0.2591145833333333</v>
      </c>
      <c r="T68" s="118">
        <v>20</v>
      </c>
      <c r="U68" s="89">
        <f t="shared" si="8"/>
        <v>0.026041666666666668</v>
      </c>
      <c r="V68" s="133">
        <v>13</v>
      </c>
      <c r="W68" s="89">
        <f t="shared" si="9"/>
        <v>0.016927083333333332</v>
      </c>
      <c r="X68" s="133">
        <v>37</v>
      </c>
      <c r="Y68" s="89">
        <f t="shared" si="10"/>
        <v>0.048177083333333336</v>
      </c>
      <c r="Z68" s="133">
        <v>138</v>
      </c>
      <c r="AA68" s="91">
        <f t="shared" si="11"/>
        <v>0.1796875</v>
      </c>
      <c r="AB68" s="118">
        <v>292</v>
      </c>
      <c r="AC68" s="89">
        <f t="shared" si="12"/>
        <v>0.3802083333333333</v>
      </c>
      <c r="AD68" s="126">
        <v>5</v>
      </c>
      <c r="AE68" s="93">
        <f t="shared" si="13"/>
        <v>0.006510416666666667</v>
      </c>
      <c r="AF68" s="133">
        <v>6</v>
      </c>
      <c r="AG68" s="89">
        <f t="shared" si="14"/>
        <v>0.0078125</v>
      </c>
      <c r="AH68" s="138">
        <v>4</v>
      </c>
      <c r="AI68" s="89">
        <f t="shared" si="15"/>
        <v>0.005208333333333333</v>
      </c>
      <c r="AJ68" s="133">
        <v>17</v>
      </c>
      <c r="AK68" s="95">
        <f t="shared" si="16"/>
        <v>0.022135416666666668</v>
      </c>
      <c r="AL68" s="133">
        <v>2</v>
      </c>
      <c r="AM68" s="89">
        <f t="shared" si="17"/>
        <v>0.0026041666666666665</v>
      </c>
      <c r="AN68" s="133">
        <v>35</v>
      </c>
      <c r="AO68" s="95">
        <f t="shared" si="18"/>
        <v>0.045572916666666664</v>
      </c>
      <c r="AP68" s="126">
        <v>0</v>
      </c>
      <c r="AQ68" s="93">
        <f t="shared" si="19"/>
        <v>0</v>
      </c>
      <c r="AR68" s="133">
        <v>0</v>
      </c>
      <c r="AS68" s="89">
        <f t="shared" si="20"/>
        <v>0</v>
      </c>
      <c r="AU68" s="31" t="b">
        <f t="shared" si="26"/>
        <v>1</v>
      </c>
      <c r="AV68" s="31" t="b">
        <f t="shared" si="27"/>
        <v>1</v>
      </c>
      <c r="AW68" s="40"/>
      <c r="AX68" s="34">
        <f t="shared" si="21"/>
        <v>795</v>
      </c>
      <c r="AY68" s="34">
        <f t="shared" si="22"/>
        <v>768</v>
      </c>
      <c r="AZ68" s="34">
        <f t="shared" si="23"/>
        <v>219</v>
      </c>
      <c r="BA68" s="34">
        <f t="shared" si="24"/>
        <v>430</v>
      </c>
    </row>
    <row r="69" spans="1:53" s="18" customFormat="1" ht="49.5" customHeight="1">
      <c r="A69" s="16">
        <v>62</v>
      </c>
      <c r="B69" s="17" t="s">
        <v>111</v>
      </c>
      <c r="C69" s="66">
        <v>3</v>
      </c>
      <c r="D69" s="62">
        <v>3</v>
      </c>
      <c r="E69" s="62">
        <f t="shared" si="2"/>
        <v>977</v>
      </c>
      <c r="F69" s="62">
        <v>977</v>
      </c>
      <c r="G69" s="119">
        <v>373</v>
      </c>
      <c r="H69" s="119">
        <v>399</v>
      </c>
      <c r="I69" s="67">
        <f t="shared" si="3"/>
        <v>772</v>
      </c>
      <c r="J69" s="98">
        <f t="shared" si="4"/>
        <v>0.7901740020470829</v>
      </c>
      <c r="K69" s="123">
        <v>755</v>
      </c>
      <c r="L69" s="98">
        <f t="shared" si="5"/>
        <v>0.977979274611399</v>
      </c>
      <c r="M69" s="123">
        <v>5</v>
      </c>
      <c r="N69" s="98">
        <f t="shared" si="6"/>
        <v>0.006476683937823834</v>
      </c>
      <c r="O69" s="123">
        <v>12</v>
      </c>
      <c r="P69" s="98">
        <f t="shared" si="7"/>
        <v>0.015544041450777202</v>
      </c>
      <c r="Q69" s="127">
        <v>0</v>
      </c>
      <c r="R69" s="128">
        <v>97</v>
      </c>
      <c r="S69" s="88">
        <f t="shared" si="25"/>
        <v>0.12847682119205298</v>
      </c>
      <c r="T69" s="119">
        <v>22</v>
      </c>
      <c r="U69" s="90">
        <f t="shared" si="8"/>
        <v>0.02913907284768212</v>
      </c>
      <c r="V69" s="131">
        <v>4</v>
      </c>
      <c r="W69" s="90">
        <f t="shared" si="9"/>
        <v>0.005298013245033113</v>
      </c>
      <c r="X69" s="131">
        <v>36</v>
      </c>
      <c r="Y69" s="90">
        <f t="shared" si="10"/>
        <v>0.04768211920529802</v>
      </c>
      <c r="Z69" s="131">
        <v>255</v>
      </c>
      <c r="AA69" s="92">
        <f t="shared" si="11"/>
        <v>0.33774834437086093</v>
      </c>
      <c r="AB69" s="119">
        <v>304</v>
      </c>
      <c r="AC69" s="90">
        <f t="shared" si="12"/>
        <v>0.40264900662251657</v>
      </c>
      <c r="AD69" s="128">
        <v>2</v>
      </c>
      <c r="AE69" s="94">
        <f t="shared" si="13"/>
        <v>0.0026490066225165563</v>
      </c>
      <c r="AF69" s="131">
        <v>2</v>
      </c>
      <c r="AG69" s="90">
        <f t="shared" si="14"/>
        <v>0.0026490066225165563</v>
      </c>
      <c r="AH69" s="139">
        <v>1</v>
      </c>
      <c r="AI69" s="90">
        <f t="shared" si="15"/>
        <v>0.0013245033112582781</v>
      </c>
      <c r="AJ69" s="131">
        <v>10</v>
      </c>
      <c r="AK69" s="96">
        <f t="shared" si="16"/>
        <v>0.013245033112582781</v>
      </c>
      <c r="AL69" s="131">
        <v>3</v>
      </c>
      <c r="AM69" s="90">
        <f t="shared" si="17"/>
        <v>0.003973509933774834</v>
      </c>
      <c r="AN69" s="131">
        <v>19</v>
      </c>
      <c r="AO69" s="96">
        <f t="shared" si="18"/>
        <v>0.025165562913907286</v>
      </c>
      <c r="AP69" s="128">
        <v>0</v>
      </c>
      <c r="AQ69" s="94">
        <f t="shared" si="19"/>
        <v>0</v>
      </c>
      <c r="AR69" s="131">
        <v>0</v>
      </c>
      <c r="AS69" s="90">
        <f t="shared" si="20"/>
        <v>0</v>
      </c>
      <c r="AU69" s="31" t="b">
        <f t="shared" si="26"/>
        <v>1</v>
      </c>
      <c r="AV69" s="31" t="b">
        <f t="shared" si="27"/>
        <v>1</v>
      </c>
      <c r="AW69" s="39"/>
      <c r="AX69" s="34">
        <f t="shared" si="21"/>
        <v>772</v>
      </c>
      <c r="AY69" s="34">
        <f t="shared" si="22"/>
        <v>755</v>
      </c>
      <c r="AZ69" s="34">
        <f t="shared" si="23"/>
        <v>119</v>
      </c>
      <c r="BA69" s="34">
        <f t="shared" si="24"/>
        <v>559</v>
      </c>
    </row>
    <row r="70" spans="1:53" s="19" customFormat="1" ht="49.5" customHeight="1">
      <c r="A70" s="13">
        <v>63</v>
      </c>
      <c r="B70" s="14" t="s">
        <v>61</v>
      </c>
      <c r="C70" s="64">
        <v>1</v>
      </c>
      <c r="D70" s="63">
        <v>1</v>
      </c>
      <c r="E70" s="63">
        <f t="shared" si="2"/>
        <v>146</v>
      </c>
      <c r="F70" s="63">
        <v>146</v>
      </c>
      <c r="G70" s="118">
        <v>63</v>
      </c>
      <c r="H70" s="118">
        <v>61</v>
      </c>
      <c r="I70" s="65">
        <f t="shared" si="3"/>
        <v>124</v>
      </c>
      <c r="J70" s="97">
        <f t="shared" si="4"/>
        <v>0.8493150684931506</v>
      </c>
      <c r="K70" s="122">
        <v>122</v>
      </c>
      <c r="L70" s="97">
        <f t="shared" si="5"/>
        <v>0.9838709677419355</v>
      </c>
      <c r="M70" s="122">
        <v>0</v>
      </c>
      <c r="N70" s="97">
        <f t="shared" si="6"/>
        <v>0</v>
      </c>
      <c r="O70" s="122">
        <v>2</v>
      </c>
      <c r="P70" s="97">
        <f t="shared" si="7"/>
        <v>0.016129032258064516</v>
      </c>
      <c r="Q70" s="125">
        <v>0</v>
      </c>
      <c r="R70" s="126">
        <v>38</v>
      </c>
      <c r="S70" s="87">
        <f t="shared" si="25"/>
        <v>0.3114754098360656</v>
      </c>
      <c r="T70" s="118">
        <v>2</v>
      </c>
      <c r="U70" s="89">
        <f t="shared" si="8"/>
        <v>0.01639344262295082</v>
      </c>
      <c r="V70" s="133">
        <v>0</v>
      </c>
      <c r="W70" s="89">
        <f t="shared" si="9"/>
        <v>0</v>
      </c>
      <c r="X70" s="133">
        <v>6</v>
      </c>
      <c r="Y70" s="89">
        <f t="shared" si="10"/>
        <v>0.04918032786885246</v>
      </c>
      <c r="Z70" s="133">
        <v>35</v>
      </c>
      <c r="AA70" s="91">
        <f t="shared" si="11"/>
        <v>0.28688524590163933</v>
      </c>
      <c r="AB70" s="118">
        <v>38</v>
      </c>
      <c r="AC70" s="89">
        <f t="shared" si="12"/>
        <v>0.3114754098360656</v>
      </c>
      <c r="AD70" s="126">
        <v>0</v>
      </c>
      <c r="AE70" s="93">
        <f t="shared" si="13"/>
        <v>0</v>
      </c>
      <c r="AF70" s="133">
        <v>1</v>
      </c>
      <c r="AG70" s="89">
        <f t="shared" si="14"/>
        <v>0.00819672131147541</v>
      </c>
      <c r="AH70" s="138">
        <v>0</v>
      </c>
      <c r="AI70" s="89">
        <f t="shared" si="15"/>
        <v>0</v>
      </c>
      <c r="AJ70" s="133">
        <v>1</v>
      </c>
      <c r="AK70" s="95">
        <f t="shared" si="16"/>
        <v>0.00819672131147541</v>
      </c>
      <c r="AL70" s="133">
        <v>0</v>
      </c>
      <c r="AM70" s="89">
        <f t="shared" si="17"/>
        <v>0</v>
      </c>
      <c r="AN70" s="133">
        <v>1</v>
      </c>
      <c r="AO70" s="95">
        <f t="shared" si="18"/>
        <v>0.00819672131147541</v>
      </c>
      <c r="AP70" s="126">
        <v>0</v>
      </c>
      <c r="AQ70" s="93">
        <f t="shared" si="19"/>
        <v>0</v>
      </c>
      <c r="AR70" s="133">
        <v>0</v>
      </c>
      <c r="AS70" s="89">
        <f t="shared" si="20"/>
        <v>0</v>
      </c>
      <c r="AU70" s="31" t="b">
        <f t="shared" si="26"/>
        <v>1</v>
      </c>
      <c r="AV70" s="31" t="b">
        <f t="shared" si="27"/>
        <v>1</v>
      </c>
      <c r="AW70" s="40"/>
      <c r="AX70" s="34">
        <f t="shared" si="21"/>
        <v>124</v>
      </c>
      <c r="AY70" s="34">
        <f t="shared" si="22"/>
        <v>122</v>
      </c>
      <c r="AZ70" s="34">
        <f t="shared" si="23"/>
        <v>40</v>
      </c>
      <c r="BA70" s="34">
        <f t="shared" si="24"/>
        <v>73</v>
      </c>
    </row>
    <row r="71" spans="1:53" s="18" customFormat="1" ht="49.5" customHeight="1">
      <c r="A71" s="16">
        <v>64</v>
      </c>
      <c r="B71" s="17" t="s">
        <v>62</v>
      </c>
      <c r="C71" s="66">
        <v>6</v>
      </c>
      <c r="D71" s="62">
        <v>6</v>
      </c>
      <c r="E71" s="62">
        <f t="shared" si="2"/>
        <v>3819</v>
      </c>
      <c r="F71" s="62">
        <v>3819</v>
      </c>
      <c r="G71" s="119">
        <v>1489</v>
      </c>
      <c r="H71" s="119">
        <v>1573</v>
      </c>
      <c r="I71" s="67">
        <f t="shared" si="3"/>
        <v>3062</v>
      </c>
      <c r="J71" s="98">
        <f t="shared" si="4"/>
        <v>0.8017805708300603</v>
      </c>
      <c r="K71" s="123">
        <v>2977</v>
      </c>
      <c r="L71" s="98">
        <f t="shared" si="5"/>
        <v>0.972240365774004</v>
      </c>
      <c r="M71" s="123">
        <v>24</v>
      </c>
      <c r="N71" s="98">
        <f t="shared" si="6"/>
        <v>0.007838014369693011</v>
      </c>
      <c r="O71" s="123">
        <v>61</v>
      </c>
      <c r="P71" s="98">
        <f t="shared" si="7"/>
        <v>0.019921619856303068</v>
      </c>
      <c r="Q71" s="127">
        <v>0</v>
      </c>
      <c r="R71" s="128">
        <v>703</v>
      </c>
      <c r="S71" s="88">
        <f t="shared" si="25"/>
        <v>0.2361437688948606</v>
      </c>
      <c r="T71" s="119">
        <v>77</v>
      </c>
      <c r="U71" s="90">
        <f t="shared" si="8"/>
        <v>0.02586496472959355</v>
      </c>
      <c r="V71" s="131">
        <v>10</v>
      </c>
      <c r="W71" s="90">
        <f t="shared" si="9"/>
        <v>0.003359086328518643</v>
      </c>
      <c r="X71" s="131">
        <v>114</v>
      </c>
      <c r="Y71" s="90">
        <f t="shared" si="10"/>
        <v>0.03829358414511253</v>
      </c>
      <c r="Z71" s="131">
        <v>512</v>
      </c>
      <c r="AA71" s="92">
        <f t="shared" si="11"/>
        <v>0.1719852200201545</v>
      </c>
      <c r="AB71" s="119">
        <v>1397</v>
      </c>
      <c r="AC71" s="90">
        <f t="shared" si="12"/>
        <v>0.4692643600940544</v>
      </c>
      <c r="AD71" s="128">
        <v>8</v>
      </c>
      <c r="AE71" s="94">
        <f t="shared" si="13"/>
        <v>0.0026872690628149142</v>
      </c>
      <c r="AF71" s="131">
        <v>7</v>
      </c>
      <c r="AG71" s="90">
        <f t="shared" si="14"/>
        <v>0.0023513604299630502</v>
      </c>
      <c r="AH71" s="139">
        <v>5</v>
      </c>
      <c r="AI71" s="90">
        <f t="shared" si="15"/>
        <v>0.0016795431642593216</v>
      </c>
      <c r="AJ71" s="131">
        <v>72</v>
      </c>
      <c r="AK71" s="96">
        <f t="shared" si="16"/>
        <v>0.02418542156533423</v>
      </c>
      <c r="AL71" s="131">
        <v>8</v>
      </c>
      <c r="AM71" s="90">
        <f t="shared" si="17"/>
        <v>0.0026872690628149142</v>
      </c>
      <c r="AN71" s="131">
        <v>57</v>
      </c>
      <c r="AO71" s="96">
        <f t="shared" si="18"/>
        <v>0.019146792072556266</v>
      </c>
      <c r="AP71" s="128">
        <v>4</v>
      </c>
      <c r="AQ71" s="94">
        <f t="shared" si="19"/>
        <v>0.0013436345314074571</v>
      </c>
      <c r="AR71" s="131">
        <v>3</v>
      </c>
      <c r="AS71" s="90">
        <f t="shared" si="20"/>
        <v>0.001007725898555593</v>
      </c>
      <c r="AU71" s="31" t="b">
        <f t="shared" si="26"/>
        <v>1</v>
      </c>
      <c r="AV71" s="31" t="b">
        <f t="shared" si="27"/>
        <v>1</v>
      </c>
      <c r="AW71" s="39"/>
      <c r="AX71" s="34">
        <f t="shared" si="21"/>
        <v>3062</v>
      </c>
      <c r="AY71" s="34">
        <f t="shared" si="22"/>
        <v>2977</v>
      </c>
      <c r="AZ71" s="34">
        <f t="shared" si="23"/>
        <v>780</v>
      </c>
      <c r="BA71" s="34">
        <f t="shared" si="24"/>
        <v>1909</v>
      </c>
    </row>
    <row r="72" spans="1:53" s="19" customFormat="1" ht="49.5" customHeight="1">
      <c r="A72" s="13">
        <v>65</v>
      </c>
      <c r="B72" s="14" t="s">
        <v>63</v>
      </c>
      <c r="C72" s="64">
        <v>1</v>
      </c>
      <c r="D72" s="63">
        <v>1</v>
      </c>
      <c r="E72" s="63">
        <f t="shared" si="2"/>
        <v>553</v>
      </c>
      <c r="F72" s="63">
        <v>553</v>
      </c>
      <c r="G72" s="118">
        <v>227</v>
      </c>
      <c r="H72" s="118">
        <v>243</v>
      </c>
      <c r="I72" s="65">
        <f t="shared" si="3"/>
        <v>470</v>
      </c>
      <c r="J72" s="97">
        <f t="shared" si="4"/>
        <v>0.8499095840867993</v>
      </c>
      <c r="K72" s="122">
        <v>451</v>
      </c>
      <c r="L72" s="97">
        <f t="shared" si="5"/>
        <v>0.9595744680851064</v>
      </c>
      <c r="M72" s="122">
        <v>7</v>
      </c>
      <c r="N72" s="97">
        <f t="shared" si="6"/>
        <v>0.014893617021276596</v>
      </c>
      <c r="O72" s="122">
        <v>12</v>
      </c>
      <c r="P72" s="97">
        <f t="shared" si="7"/>
        <v>0.02553191489361702</v>
      </c>
      <c r="Q72" s="125">
        <v>0</v>
      </c>
      <c r="R72" s="126">
        <v>55</v>
      </c>
      <c r="S72" s="87">
        <f t="shared" si="25"/>
        <v>0.12195121951219512</v>
      </c>
      <c r="T72" s="118">
        <v>8</v>
      </c>
      <c r="U72" s="89">
        <f t="shared" si="8"/>
        <v>0.017738359201773836</v>
      </c>
      <c r="V72" s="133">
        <v>0</v>
      </c>
      <c r="W72" s="89">
        <f t="shared" si="9"/>
        <v>0</v>
      </c>
      <c r="X72" s="133">
        <v>11</v>
      </c>
      <c r="Y72" s="89">
        <f t="shared" si="10"/>
        <v>0.024390243902439025</v>
      </c>
      <c r="Z72" s="133">
        <v>162</v>
      </c>
      <c r="AA72" s="91">
        <f t="shared" si="11"/>
        <v>0.35920177383592017</v>
      </c>
      <c r="AB72" s="118">
        <v>178</v>
      </c>
      <c r="AC72" s="89">
        <f t="shared" si="12"/>
        <v>0.3946784922394678</v>
      </c>
      <c r="AD72" s="126">
        <v>1</v>
      </c>
      <c r="AE72" s="93">
        <f t="shared" si="13"/>
        <v>0.0022172949002217295</v>
      </c>
      <c r="AF72" s="133">
        <v>4</v>
      </c>
      <c r="AG72" s="89">
        <f t="shared" si="14"/>
        <v>0.008869179600886918</v>
      </c>
      <c r="AH72" s="138">
        <v>0</v>
      </c>
      <c r="AI72" s="89">
        <f t="shared" si="15"/>
        <v>0</v>
      </c>
      <c r="AJ72" s="133">
        <v>18</v>
      </c>
      <c r="AK72" s="95">
        <f t="shared" si="16"/>
        <v>0.03991130820399113</v>
      </c>
      <c r="AL72" s="133">
        <v>1</v>
      </c>
      <c r="AM72" s="89">
        <f t="shared" si="17"/>
        <v>0.0022172949002217295</v>
      </c>
      <c r="AN72" s="133">
        <v>13</v>
      </c>
      <c r="AO72" s="95">
        <f t="shared" si="18"/>
        <v>0.028824833702882482</v>
      </c>
      <c r="AP72" s="126">
        <v>0</v>
      </c>
      <c r="AQ72" s="93">
        <f t="shared" si="19"/>
        <v>0</v>
      </c>
      <c r="AR72" s="133">
        <v>0</v>
      </c>
      <c r="AS72" s="89">
        <f t="shared" si="20"/>
        <v>0</v>
      </c>
      <c r="AU72" s="31" t="b">
        <f aca="true" t="shared" si="28" ref="AU72:AU84">IF(I72=AX72,TRUE,FALSE)</f>
        <v>1</v>
      </c>
      <c r="AV72" s="31" t="b">
        <f aca="true" t="shared" si="29" ref="AV72:AV84">IF(K72=AY72,TRUE,FALSE)</f>
        <v>1</v>
      </c>
      <c r="AW72" s="40"/>
      <c r="AX72" s="34">
        <f t="shared" si="21"/>
        <v>470</v>
      </c>
      <c r="AY72" s="34">
        <f t="shared" si="22"/>
        <v>451</v>
      </c>
      <c r="AZ72" s="34">
        <f t="shared" si="23"/>
        <v>63</v>
      </c>
      <c r="BA72" s="34">
        <f t="shared" si="24"/>
        <v>340</v>
      </c>
    </row>
    <row r="73" spans="1:53" s="18" customFormat="1" ht="49.5" customHeight="1">
      <c r="A73" s="16">
        <v>66</v>
      </c>
      <c r="B73" s="17" t="s">
        <v>64</v>
      </c>
      <c r="C73" s="66">
        <v>1</v>
      </c>
      <c r="D73" s="62">
        <v>1</v>
      </c>
      <c r="E73" s="62">
        <f aca="true" t="shared" si="30" ref="E73:E84">IF(I73&lt;&gt;0,F73,0)</f>
        <v>324</v>
      </c>
      <c r="F73" s="62">
        <v>324</v>
      </c>
      <c r="G73" s="119">
        <v>134</v>
      </c>
      <c r="H73" s="119">
        <v>129</v>
      </c>
      <c r="I73" s="67">
        <f aca="true" t="shared" si="31" ref="I73:I84">SUM(G73:H73)</f>
        <v>263</v>
      </c>
      <c r="J73" s="98">
        <f aca="true" t="shared" si="32" ref="J73:J84">(I73/F73)</f>
        <v>0.8117283950617284</v>
      </c>
      <c r="K73" s="123">
        <v>255</v>
      </c>
      <c r="L73" s="98">
        <f aca="true" t="shared" si="33" ref="L73:L87">(K73/I73)</f>
        <v>0.9695817490494296</v>
      </c>
      <c r="M73" s="123">
        <v>1</v>
      </c>
      <c r="N73" s="98">
        <f aca="true" t="shared" si="34" ref="N73:N87">(M73/I73)</f>
        <v>0.0038022813688212928</v>
      </c>
      <c r="O73" s="123">
        <v>7</v>
      </c>
      <c r="P73" s="98">
        <f aca="true" t="shared" si="35" ref="P73:P84">(O73/I73)</f>
        <v>0.026615969581749048</v>
      </c>
      <c r="Q73" s="127">
        <v>0</v>
      </c>
      <c r="R73" s="128">
        <v>64</v>
      </c>
      <c r="S73" s="88">
        <f t="shared" si="25"/>
        <v>0.25098039215686274</v>
      </c>
      <c r="T73" s="119">
        <v>7</v>
      </c>
      <c r="U73" s="90">
        <f aca="true" t="shared" si="36" ref="U73:U84">(T73/$K73)</f>
        <v>0.027450980392156862</v>
      </c>
      <c r="V73" s="131">
        <v>3</v>
      </c>
      <c r="W73" s="90">
        <f aca="true" t="shared" si="37" ref="W73:W87">(V73/$K73)</f>
        <v>0.011764705882352941</v>
      </c>
      <c r="X73" s="131">
        <v>15</v>
      </c>
      <c r="Y73" s="90">
        <f aca="true" t="shared" si="38" ref="Y73:Y87">(X73/$K73)</f>
        <v>0.058823529411764705</v>
      </c>
      <c r="Z73" s="131">
        <v>26</v>
      </c>
      <c r="AA73" s="92">
        <f aca="true" t="shared" si="39" ref="AA73:AA84">(Z73/$K73)</f>
        <v>0.10196078431372549</v>
      </c>
      <c r="AB73" s="119">
        <v>115</v>
      </c>
      <c r="AC73" s="90">
        <f aca="true" t="shared" si="40" ref="AC73:AC87">(AB73/$K73)</f>
        <v>0.45098039215686275</v>
      </c>
      <c r="AD73" s="128">
        <v>3</v>
      </c>
      <c r="AE73" s="94">
        <f aca="true" t="shared" si="41" ref="AE73:AE87">(AD73/$K73)</f>
        <v>0.011764705882352941</v>
      </c>
      <c r="AF73" s="131">
        <v>1</v>
      </c>
      <c r="AG73" s="90">
        <f aca="true" t="shared" si="42" ref="AG73:AG87">(AF73/$K73)</f>
        <v>0.00392156862745098</v>
      </c>
      <c r="AH73" s="139">
        <v>1</v>
      </c>
      <c r="AI73" s="90">
        <f aca="true" t="shared" si="43" ref="AI73:AI87">(AH73/$K73)</f>
        <v>0.00392156862745098</v>
      </c>
      <c r="AJ73" s="131">
        <v>7</v>
      </c>
      <c r="AK73" s="96">
        <f aca="true" t="shared" si="44" ref="AK73:AK87">(AJ73/$K73)</f>
        <v>0.027450980392156862</v>
      </c>
      <c r="AL73" s="131">
        <v>1</v>
      </c>
      <c r="AM73" s="90">
        <f aca="true" t="shared" si="45" ref="AM73:AM87">(AL73/$K73)</f>
        <v>0.00392156862745098</v>
      </c>
      <c r="AN73" s="131">
        <v>12</v>
      </c>
      <c r="AO73" s="96">
        <f aca="true" t="shared" si="46" ref="AO73:AO87">(AN73/$K73)</f>
        <v>0.047058823529411764</v>
      </c>
      <c r="AP73" s="128">
        <v>0</v>
      </c>
      <c r="AQ73" s="94">
        <f aca="true" t="shared" si="47" ref="AQ73:AQ87">(AP73/$K73)</f>
        <v>0</v>
      </c>
      <c r="AR73" s="131">
        <v>0</v>
      </c>
      <c r="AS73" s="90">
        <f aca="true" t="shared" si="48" ref="AS73:AS87">(AR73/$K73)</f>
        <v>0</v>
      </c>
      <c r="AU73" s="31" t="b">
        <f t="shared" si="28"/>
        <v>1</v>
      </c>
      <c r="AV73" s="31" t="b">
        <f t="shared" si="29"/>
        <v>1</v>
      </c>
      <c r="AW73" s="39"/>
      <c r="AX73" s="34">
        <f aca="true" t="shared" si="49" ref="AX73:AX87">SUM(K73,M73,O73,Q73)</f>
        <v>263</v>
      </c>
      <c r="AY73" s="34">
        <f aca="true" t="shared" si="50" ref="AY73:AY84">SUM(R73,T73,V73,X73,Z73,AB73,AD73,AF73,AH73,AJ73,AL73,AN73,AP73,AR73)</f>
        <v>255</v>
      </c>
      <c r="AZ73" s="34">
        <f aca="true" t="shared" si="51" ref="AZ73:AZ87">SUM(R73,T73)</f>
        <v>71</v>
      </c>
      <c r="BA73" s="34">
        <f aca="true" t="shared" si="52" ref="BA73:BA87">SUM(Z73,AB73)</f>
        <v>141</v>
      </c>
    </row>
    <row r="74" spans="1:53" s="19" customFormat="1" ht="49.5" customHeight="1">
      <c r="A74" s="13">
        <v>67</v>
      </c>
      <c r="B74" s="14" t="s">
        <v>65</v>
      </c>
      <c r="C74" s="64">
        <v>2</v>
      </c>
      <c r="D74" s="63">
        <v>2</v>
      </c>
      <c r="E74" s="77">
        <f t="shared" si="30"/>
        <v>196</v>
      </c>
      <c r="F74" s="77">
        <v>196</v>
      </c>
      <c r="G74" s="118">
        <v>78</v>
      </c>
      <c r="H74" s="118">
        <v>78</v>
      </c>
      <c r="I74" s="65">
        <f t="shared" si="31"/>
        <v>156</v>
      </c>
      <c r="J74" s="97">
        <f t="shared" si="32"/>
        <v>0.7959183673469388</v>
      </c>
      <c r="K74" s="122">
        <v>154</v>
      </c>
      <c r="L74" s="97">
        <f t="shared" si="33"/>
        <v>0.9871794871794872</v>
      </c>
      <c r="M74" s="122">
        <v>0</v>
      </c>
      <c r="N74" s="97">
        <f t="shared" si="34"/>
        <v>0</v>
      </c>
      <c r="O74" s="122">
        <v>2</v>
      </c>
      <c r="P74" s="97">
        <f t="shared" si="35"/>
        <v>0.01282051282051282</v>
      </c>
      <c r="Q74" s="125">
        <v>0</v>
      </c>
      <c r="R74" s="126">
        <v>20</v>
      </c>
      <c r="S74" s="87">
        <f aca="true" t="shared" si="53" ref="S74:S84">(R74/$K74)</f>
        <v>0.12987012987012986</v>
      </c>
      <c r="T74" s="118">
        <v>4</v>
      </c>
      <c r="U74" s="89">
        <f t="shared" si="36"/>
        <v>0.025974025974025976</v>
      </c>
      <c r="V74" s="133">
        <v>1</v>
      </c>
      <c r="W74" s="89">
        <f t="shared" si="37"/>
        <v>0.006493506493506494</v>
      </c>
      <c r="X74" s="133">
        <v>3</v>
      </c>
      <c r="Y74" s="89">
        <f t="shared" si="38"/>
        <v>0.01948051948051948</v>
      </c>
      <c r="Z74" s="133">
        <v>59</v>
      </c>
      <c r="AA74" s="91">
        <f t="shared" si="39"/>
        <v>0.38311688311688313</v>
      </c>
      <c r="AB74" s="118">
        <v>57</v>
      </c>
      <c r="AC74" s="89">
        <f t="shared" si="40"/>
        <v>0.37012987012987014</v>
      </c>
      <c r="AD74" s="126">
        <v>0</v>
      </c>
      <c r="AE74" s="93">
        <f t="shared" si="41"/>
        <v>0</v>
      </c>
      <c r="AF74" s="133">
        <v>0</v>
      </c>
      <c r="AG74" s="89">
        <f t="shared" si="42"/>
        <v>0</v>
      </c>
      <c r="AH74" s="138">
        <v>2</v>
      </c>
      <c r="AI74" s="89">
        <f t="shared" si="43"/>
        <v>0.012987012987012988</v>
      </c>
      <c r="AJ74" s="133">
        <v>3</v>
      </c>
      <c r="AK74" s="95">
        <f t="shared" si="44"/>
        <v>0.01948051948051948</v>
      </c>
      <c r="AL74" s="133">
        <v>1</v>
      </c>
      <c r="AM74" s="89">
        <f t="shared" si="45"/>
        <v>0.006493506493506494</v>
      </c>
      <c r="AN74" s="133">
        <v>4</v>
      </c>
      <c r="AO74" s="95">
        <f t="shared" si="46"/>
        <v>0.025974025974025976</v>
      </c>
      <c r="AP74" s="126">
        <v>0</v>
      </c>
      <c r="AQ74" s="93">
        <f t="shared" si="47"/>
        <v>0</v>
      </c>
      <c r="AR74" s="133">
        <v>0</v>
      </c>
      <c r="AS74" s="89">
        <f t="shared" si="48"/>
        <v>0</v>
      </c>
      <c r="AU74" s="31" t="b">
        <f t="shared" si="28"/>
        <v>1</v>
      </c>
      <c r="AV74" s="31" t="b">
        <f t="shared" si="29"/>
        <v>1</v>
      </c>
      <c r="AW74" s="40"/>
      <c r="AX74" s="34">
        <f t="shared" si="49"/>
        <v>156</v>
      </c>
      <c r="AY74" s="34">
        <f t="shared" si="50"/>
        <v>154</v>
      </c>
      <c r="AZ74" s="34">
        <f t="shared" si="51"/>
        <v>24</v>
      </c>
      <c r="BA74" s="34">
        <f t="shared" si="52"/>
        <v>116</v>
      </c>
    </row>
    <row r="75" spans="1:53" s="18" customFormat="1" ht="49.5" customHeight="1">
      <c r="A75" s="16">
        <v>68</v>
      </c>
      <c r="B75" s="17" t="s">
        <v>66</v>
      </c>
      <c r="C75" s="66">
        <v>2</v>
      </c>
      <c r="D75" s="62">
        <v>2</v>
      </c>
      <c r="E75" s="62">
        <f t="shared" si="30"/>
        <v>1327</v>
      </c>
      <c r="F75" s="62">
        <v>1327</v>
      </c>
      <c r="G75" s="119">
        <v>535</v>
      </c>
      <c r="H75" s="119">
        <v>550</v>
      </c>
      <c r="I75" s="67">
        <f t="shared" si="31"/>
        <v>1085</v>
      </c>
      <c r="J75" s="98">
        <f t="shared" si="32"/>
        <v>0.8176337603617182</v>
      </c>
      <c r="K75" s="123">
        <v>1051</v>
      </c>
      <c r="L75" s="98">
        <f t="shared" si="33"/>
        <v>0.9686635944700461</v>
      </c>
      <c r="M75" s="123">
        <v>8</v>
      </c>
      <c r="N75" s="98">
        <f t="shared" si="34"/>
        <v>0.007373271889400922</v>
      </c>
      <c r="O75" s="123">
        <v>26</v>
      </c>
      <c r="P75" s="98">
        <f t="shared" si="35"/>
        <v>0.023963133640552997</v>
      </c>
      <c r="Q75" s="127">
        <v>0</v>
      </c>
      <c r="R75" s="128">
        <v>250</v>
      </c>
      <c r="S75" s="88">
        <f t="shared" si="53"/>
        <v>0.23786869647954328</v>
      </c>
      <c r="T75" s="119">
        <v>32</v>
      </c>
      <c r="U75" s="90">
        <f t="shared" si="36"/>
        <v>0.030447193149381543</v>
      </c>
      <c r="V75" s="131">
        <v>2</v>
      </c>
      <c r="W75" s="90">
        <f t="shared" si="37"/>
        <v>0.0019029495718363464</v>
      </c>
      <c r="X75" s="131">
        <v>30</v>
      </c>
      <c r="Y75" s="90">
        <f t="shared" si="38"/>
        <v>0.028544243577545196</v>
      </c>
      <c r="Z75" s="131">
        <v>338</v>
      </c>
      <c r="AA75" s="92">
        <f t="shared" si="39"/>
        <v>0.32159847764034255</v>
      </c>
      <c r="AB75" s="119">
        <v>335</v>
      </c>
      <c r="AC75" s="90">
        <f t="shared" si="40"/>
        <v>0.31874405328258804</v>
      </c>
      <c r="AD75" s="128">
        <v>4</v>
      </c>
      <c r="AE75" s="94">
        <f t="shared" si="41"/>
        <v>0.003805899143672693</v>
      </c>
      <c r="AF75" s="131">
        <v>6</v>
      </c>
      <c r="AG75" s="90">
        <f t="shared" si="42"/>
        <v>0.005708848715509039</v>
      </c>
      <c r="AH75" s="139">
        <v>4</v>
      </c>
      <c r="AI75" s="90">
        <f t="shared" si="43"/>
        <v>0.003805899143672693</v>
      </c>
      <c r="AJ75" s="131">
        <v>13</v>
      </c>
      <c r="AK75" s="96">
        <f t="shared" si="44"/>
        <v>0.012369172216936251</v>
      </c>
      <c r="AL75" s="131">
        <v>2</v>
      </c>
      <c r="AM75" s="90">
        <f t="shared" si="45"/>
        <v>0.0019029495718363464</v>
      </c>
      <c r="AN75" s="131">
        <v>33</v>
      </c>
      <c r="AO75" s="96">
        <f t="shared" si="46"/>
        <v>0.03139866793529972</v>
      </c>
      <c r="AP75" s="128">
        <v>2</v>
      </c>
      <c r="AQ75" s="94">
        <f t="shared" si="47"/>
        <v>0.0019029495718363464</v>
      </c>
      <c r="AR75" s="131">
        <v>0</v>
      </c>
      <c r="AS75" s="90">
        <f t="shared" si="48"/>
        <v>0</v>
      </c>
      <c r="AU75" s="31" t="b">
        <f t="shared" si="28"/>
        <v>1</v>
      </c>
      <c r="AV75" s="31" t="b">
        <f t="shared" si="29"/>
        <v>1</v>
      </c>
      <c r="AW75" s="39"/>
      <c r="AX75" s="34">
        <f t="shared" si="49"/>
        <v>1085</v>
      </c>
      <c r="AY75" s="34">
        <f t="shared" si="50"/>
        <v>1051</v>
      </c>
      <c r="AZ75" s="34">
        <f t="shared" si="51"/>
        <v>282</v>
      </c>
      <c r="BA75" s="34">
        <f t="shared" si="52"/>
        <v>673</v>
      </c>
    </row>
    <row r="76" spans="1:53" s="19" customFormat="1" ht="49.5" customHeight="1">
      <c r="A76" s="13">
        <v>69</v>
      </c>
      <c r="B76" s="14" t="s">
        <v>67</v>
      </c>
      <c r="C76" s="64">
        <v>3</v>
      </c>
      <c r="D76" s="63">
        <v>3</v>
      </c>
      <c r="E76" s="71">
        <f t="shared" si="30"/>
        <v>997</v>
      </c>
      <c r="F76" s="71">
        <v>997</v>
      </c>
      <c r="G76" s="121">
        <v>377</v>
      </c>
      <c r="H76" s="121">
        <v>350</v>
      </c>
      <c r="I76" s="65">
        <f t="shared" si="31"/>
        <v>727</v>
      </c>
      <c r="J76" s="97">
        <f t="shared" si="32"/>
        <v>0.7291875626880642</v>
      </c>
      <c r="K76" s="122">
        <v>696</v>
      </c>
      <c r="L76" s="97">
        <f t="shared" si="33"/>
        <v>0.9573590096286108</v>
      </c>
      <c r="M76" s="122">
        <v>5</v>
      </c>
      <c r="N76" s="97">
        <f t="shared" si="34"/>
        <v>0.0068775790921595595</v>
      </c>
      <c r="O76" s="122">
        <v>26</v>
      </c>
      <c r="P76" s="97">
        <f t="shared" si="35"/>
        <v>0.03576341127922971</v>
      </c>
      <c r="Q76" s="125">
        <v>0</v>
      </c>
      <c r="R76" s="126">
        <v>180</v>
      </c>
      <c r="S76" s="87">
        <f t="shared" si="53"/>
        <v>0.25862068965517243</v>
      </c>
      <c r="T76" s="118">
        <v>7</v>
      </c>
      <c r="U76" s="89">
        <f t="shared" si="36"/>
        <v>0.010057471264367816</v>
      </c>
      <c r="V76" s="133">
        <v>3</v>
      </c>
      <c r="W76" s="89">
        <f t="shared" si="37"/>
        <v>0.004310344827586207</v>
      </c>
      <c r="X76" s="133">
        <v>61</v>
      </c>
      <c r="Y76" s="89">
        <f t="shared" si="38"/>
        <v>0.08764367816091954</v>
      </c>
      <c r="Z76" s="133">
        <v>207</v>
      </c>
      <c r="AA76" s="91">
        <f t="shared" si="39"/>
        <v>0.2974137931034483</v>
      </c>
      <c r="AB76" s="118">
        <v>213</v>
      </c>
      <c r="AC76" s="89">
        <f t="shared" si="40"/>
        <v>0.30603448275862066</v>
      </c>
      <c r="AD76" s="126">
        <v>2</v>
      </c>
      <c r="AE76" s="93">
        <f t="shared" si="41"/>
        <v>0.0028735632183908046</v>
      </c>
      <c r="AF76" s="133">
        <v>4</v>
      </c>
      <c r="AG76" s="89">
        <f t="shared" si="42"/>
        <v>0.005747126436781609</v>
      </c>
      <c r="AH76" s="138">
        <v>0</v>
      </c>
      <c r="AI76" s="89">
        <f t="shared" si="43"/>
        <v>0</v>
      </c>
      <c r="AJ76" s="133">
        <v>6</v>
      </c>
      <c r="AK76" s="95">
        <f t="shared" si="44"/>
        <v>0.008620689655172414</v>
      </c>
      <c r="AL76" s="133">
        <v>0</v>
      </c>
      <c r="AM76" s="89">
        <f t="shared" si="45"/>
        <v>0</v>
      </c>
      <c r="AN76" s="133">
        <v>12</v>
      </c>
      <c r="AO76" s="95">
        <f t="shared" si="46"/>
        <v>0.017241379310344827</v>
      </c>
      <c r="AP76" s="126">
        <v>1</v>
      </c>
      <c r="AQ76" s="93">
        <f t="shared" si="47"/>
        <v>0.0014367816091954023</v>
      </c>
      <c r="AR76" s="133">
        <v>0</v>
      </c>
      <c r="AS76" s="89">
        <f t="shared" si="48"/>
        <v>0</v>
      </c>
      <c r="AU76" s="31" t="b">
        <f t="shared" si="28"/>
        <v>1</v>
      </c>
      <c r="AV76" s="31" t="b">
        <f t="shared" si="29"/>
        <v>1</v>
      </c>
      <c r="AW76" s="40"/>
      <c r="AX76" s="34">
        <f t="shared" si="49"/>
        <v>727</v>
      </c>
      <c r="AY76" s="34">
        <f t="shared" si="50"/>
        <v>696</v>
      </c>
      <c r="AZ76" s="34">
        <f t="shared" si="51"/>
        <v>187</v>
      </c>
      <c r="BA76" s="34">
        <f t="shared" si="52"/>
        <v>420</v>
      </c>
    </row>
    <row r="77" spans="1:53" s="18" customFormat="1" ht="49.5" customHeight="1">
      <c r="A77" s="16">
        <v>70</v>
      </c>
      <c r="B77" s="17" t="s">
        <v>112</v>
      </c>
      <c r="C77" s="66">
        <v>1</v>
      </c>
      <c r="D77" s="62">
        <v>1</v>
      </c>
      <c r="E77" s="62">
        <f t="shared" si="30"/>
        <v>351</v>
      </c>
      <c r="F77" s="62">
        <v>351</v>
      </c>
      <c r="G77" s="119">
        <v>113</v>
      </c>
      <c r="H77" s="119">
        <v>113</v>
      </c>
      <c r="I77" s="67">
        <f t="shared" si="31"/>
        <v>226</v>
      </c>
      <c r="J77" s="98">
        <f t="shared" si="32"/>
        <v>0.6438746438746439</v>
      </c>
      <c r="K77" s="123">
        <v>214</v>
      </c>
      <c r="L77" s="98">
        <f t="shared" si="33"/>
        <v>0.9469026548672567</v>
      </c>
      <c r="M77" s="123">
        <v>3</v>
      </c>
      <c r="N77" s="98">
        <f t="shared" si="34"/>
        <v>0.01327433628318584</v>
      </c>
      <c r="O77" s="119">
        <v>9</v>
      </c>
      <c r="P77" s="98">
        <f t="shared" si="35"/>
        <v>0.03982300884955752</v>
      </c>
      <c r="Q77" s="130">
        <v>0</v>
      </c>
      <c r="R77" s="131">
        <v>66</v>
      </c>
      <c r="S77" s="88">
        <f t="shared" si="53"/>
        <v>0.308411214953271</v>
      </c>
      <c r="T77" s="119">
        <v>9</v>
      </c>
      <c r="U77" s="90">
        <f t="shared" si="36"/>
        <v>0.04205607476635514</v>
      </c>
      <c r="V77" s="131">
        <v>1</v>
      </c>
      <c r="W77" s="90">
        <f t="shared" si="37"/>
        <v>0.004672897196261682</v>
      </c>
      <c r="X77" s="131">
        <v>8</v>
      </c>
      <c r="Y77" s="90">
        <f t="shared" si="38"/>
        <v>0.037383177570093455</v>
      </c>
      <c r="Z77" s="131">
        <v>63</v>
      </c>
      <c r="AA77" s="92">
        <f t="shared" si="39"/>
        <v>0.29439252336448596</v>
      </c>
      <c r="AB77" s="119">
        <v>56</v>
      </c>
      <c r="AC77" s="90">
        <f t="shared" si="40"/>
        <v>0.2616822429906542</v>
      </c>
      <c r="AD77" s="131">
        <v>0</v>
      </c>
      <c r="AE77" s="94">
        <f t="shared" si="41"/>
        <v>0</v>
      </c>
      <c r="AF77" s="131">
        <v>2</v>
      </c>
      <c r="AG77" s="90">
        <f t="shared" si="42"/>
        <v>0.009345794392523364</v>
      </c>
      <c r="AH77" s="139">
        <v>1</v>
      </c>
      <c r="AI77" s="90">
        <f t="shared" si="43"/>
        <v>0.004672897196261682</v>
      </c>
      <c r="AJ77" s="131">
        <v>1</v>
      </c>
      <c r="AK77" s="96">
        <f t="shared" si="44"/>
        <v>0.004672897196261682</v>
      </c>
      <c r="AL77" s="131">
        <v>1</v>
      </c>
      <c r="AM77" s="90">
        <f t="shared" si="45"/>
        <v>0.004672897196261682</v>
      </c>
      <c r="AN77" s="131">
        <v>5</v>
      </c>
      <c r="AO77" s="96">
        <f t="shared" si="46"/>
        <v>0.02336448598130841</v>
      </c>
      <c r="AP77" s="131">
        <v>1</v>
      </c>
      <c r="AQ77" s="94">
        <f t="shared" si="47"/>
        <v>0.004672897196261682</v>
      </c>
      <c r="AR77" s="131">
        <v>0</v>
      </c>
      <c r="AS77" s="90">
        <f t="shared" si="48"/>
        <v>0</v>
      </c>
      <c r="AU77" s="31" t="b">
        <f t="shared" si="28"/>
        <v>1</v>
      </c>
      <c r="AV77" s="31" t="b">
        <f t="shared" si="29"/>
        <v>1</v>
      </c>
      <c r="AW77" s="39"/>
      <c r="AX77" s="34">
        <f t="shared" si="49"/>
        <v>226</v>
      </c>
      <c r="AY77" s="34">
        <f t="shared" si="50"/>
        <v>214</v>
      </c>
      <c r="AZ77" s="34">
        <f t="shared" si="51"/>
        <v>75</v>
      </c>
      <c r="BA77" s="34">
        <f t="shared" si="52"/>
        <v>119</v>
      </c>
    </row>
    <row r="78" spans="1:53" s="19" customFormat="1" ht="49.5" customHeight="1">
      <c r="A78" s="13">
        <v>71</v>
      </c>
      <c r="B78" s="14" t="s">
        <v>68</v>
      </c>
      <c r="C78" s="64">
        <v>3</v>
      </c>
      <c r="D78" s="63">
        <v>3</v>
      </c>
      <c r="E78" s="63">
        <f t="shared" si="30"/>
        <v>1718</v>
      </c>
      <c r="F78" s="63">
        <v>1718</v>
      </c>
      <c r="G78" s="120">
        <v>678</v>
      </c>
      <c r="H78" s="120">
        <v>707</v>
      </c>
      <c r="I78" s="140">
        <f t="shared" si="31"/>
        <v>1385</v>
      </c>
      <c r="J78" s="97">
        <f t="shared" si="32"/>
        <v>0.8061699650756694</v>
      </c>
      <c r="K78" s="122">
        <v>1345</v>
      </c>
      <c r="L78" s="97">
        <f t="shared" si="33"/>
        <v>0.9711191335740073</v>
      </c>
      <c r="M78" s="122">
        <v>9</v>
      </c>
      <c r="N78" s="97">
        <f t="shared" si="34"/>
        <v>0.006498194945848376</v>
      </c>
      <c r="O78" s="118">
        <v>31</v>
      </c>
      <c r="P78" s="97">
        <f t="shared" si="35"/>
        <v>0.022382671480144403</v>
      </c>
      <c r="Q78" s="132">
        <v>0</v>
      </c>
      <c r="R78" s="133">
        <v>276</v>
      </c>
      <c r="S78" s="87">
        <f t="shared" si="53"/>
        <v>0.20520446096654274</v>
      </c>
      <c r="T78" s="118">
        <v>33</v>
      </c>
      <c r="U78" s="89">
        <f t="shared" si="36"/>
        <v>0.02453531598513011</v>
      </c>
      <c r="V78" s="133">
        <v>9</v>
      </c>
      <c r="W78" s="89">
        <f t="shared" si="37"/>
        <v>0.006691449814126394</v>
      </c>
      <c r="X78" s="133">
        <v>41</v>
      </c>
      <c r="Y78" s="89">
        <f t="shared" si="38"/>
        <v>0.030483271375464683</v>
      </c>
      <c r="Z78" s="133">
        <v>394</v>
      </c>
      <c r="AA78" s="91">
        <f t="shared" si="39"/>
        <v>0.2929368029739777</v>
      </c>
      <c r="AB78" s="118">
        <v>520</v>
      </c>
      <c r="AC78" s="89">
        <f t="shared" si="40"/>
        <v>0.38661710037174724</v>
      </c>
      <c r="AD78" s="133">
        <v>7</v>
      </c>
      <c r="AE78" s="93">
        <f t="shared" si="41"/>
        <v>0.0052044609665427505</v>
      </c>
      <c r="AF78" s="133">
        <v>5</v>
      </c>
      <c r="AG78" s="89">
        <f t="shared" si="42"/>
        <v>0.0037174721189591076</v>
      </c>
      <c r="AH78" s="138">
        <v>3</v>
      </c>
      <c r="AI78" s="89">
        <f t="shared" si="43"/>
        <v>0.0022304832713754648</v>
      </c>
      <c r="AJ78" s="133">
        <v>23</v>
      </c>
      <c r="AK78" s="95">
        <f t="shared" si="44"/>
        <v>0.017100371747211896</v>
      </c>
      <c r="AL78" s="133">
        <v>6</v>
      </c>
      <c r="AM78" s="89">
        <f t="shared" si="45"/>
        <v>0.0044609665427509295</v>
      </c>
      <c r="AN78" s="133">
        <v>27</v>
      </c>
      <c r="AO78" s="95">
        <f t="shared" si="46"/>
        <v>0.020074349442379184</v>
      </c>
      <c r="AP78" s="133">
        <v>1</v>
      </c>
      <c r="AQ78" s="93">
        <f t="shared" si="47"/>
        <v>0.0007434944237918215</v>
      </c>
      <c r="AR78" s="133">
        <v>0</v>
      </c>
      <c r="AS78" s="89">
        <f t="shared" si="48"/>
        <v>0</v>
      </c>
      <c r="AU78" s="31" t="b">
        <f t="shared" si="28"/>
        <v>1</v>
      </c>
      <c r="AV78" s="31" t="b">
        <f t="shared" si="29"/>
        <v>1</v>
      </c>
      <c r="AW78" s="40"/>
      <c r="AX78" s="34">
        <f t="shared" si="49"/>
        <v>1385</v>
      </c>
      <c r="AY78" s="34">
        <f t="shared" si="50"/>
        <v>1345</v>
      </c>
      <c r="AZ78" s="34">
        <f t="shared" si="51"/>
        <v>309</v>
      </c>
      <c r="BA78" s="34">
        <f t="shared" si="52"/>
        <v>914</v>
      </c>
    </row>
    <row r="79" spans="1:53" s="157" customFormat="1" ht="49.5" customHeight="1">
      <c r="A79" s="143">
        <v>72</v>
      </c>
      <c r="B79" s="144" t="s">
        <v>69</v>
      </c>
      <c r="C79" s="145">
        <v>33</v>
      </c>
      <c r="D79" s="73">
        <v>33</v>
      </c>
      <c r="E79" s="73">
        <f t="shared" si="30"/>
        <v>23148</v>
      </c>
      <c r="F79" s="73">
        <v>23148</v>
      </c>
      <c r="G79" s="162">
        <v>8623</v>
      </c>
      <c r="H79" s="162">
        <v>9730</v>
      </c>
      <c r="I79" s="163">
        <f t="shared" si="31"/>
        <v>18353</v>
      </c>
      <c r="J79" s="147">
        <f t="shared" si="32"/>
        <v>0.7928546742699153</v>
      </c>
      <c r="K79" s="148">
        <v>17886</v>
      </c>
      <c r="L79" s="147">
        <f t="shared" si="33"/>
        <v>0.9745545687353566</v>
      </c>
      <c r="M79" s="148">
        <v>108</v>
      </c>
      <c r="N79" s="147">
        <f t="shared" si="34"/>
        <v>0.00588459652372909</v>
      </c>
      <c r="O79" s="146">
        <v>357</v>
      </c>
      <c r="P79" s="147">
        <f t="shared" si="35"/>
        <v>0.019451860731215607</v>
      </c>
      <c r="Q79" s="149">
        <v>2</v>
      </c>
      <c r="R79" s="150">
        <v>5782</v>
      </c>
      <c r="S79" s="151">
        <f t="shared" si="53"/>
        <v>0.32326959633232694</v>
      </c>
      <c r="T79" s="146">
        <v>701</v>
      </c>
      <c r="U79" s="152">
        <f t="shared" si="36"/>
        <v>0.03919266465391927</v>
      </c>
      <c r="V79" s="150">
        <v>120</v>
      </c>
      <c r="W79" s="152">
        <f t="shared" si="37"/>
        <v>0.006709158000670915</v>
      </c>
      <c r="X79" s="150">
        <v>597</v>
      </c>
      <c r="Y79" s="152">
        <f t="shared" si="38"/>
        <v>0.03337806105333781</v>
      </c>
      <c r="Z79" s="150">
        <v>2569</v>
      </c>
      <c r="AA79" s="153">
        <f t="shared" si="39"/>
        <v>0.14363189086436318</v>
      </c>
      <c r="AB79" s="146">
        <v>6843</v>
      </c>
      <c r="AC79" s="152">
        <f t="shared" si="40"/>
        <v>0.382589734988259</v>
      </c>
      <c r="AD79" s="150">
        <v>79</v>
      </c>
      <c r="AE79" s="154">
        <f t="shared" si="41"/>
        <v>0.004416862350441687</v>
      </c>
      <c r="AF79" s="150">
        <v>88</v>
      </c>
      <c r="AG79" s="152">
        <f t="shared" si="42"/>
        <v>0.004920049200492005</v>
      </c>
      <c r="AH79" s="155">
        <v>60</v>
      </c>
      <c r="AI79" s="152">
        <f t="shared" si="43"/>
        <v>0.0033545790003354577</v>
      </c>
      <c r="AJ79" s="150">
        <v>352</v>
      </c>
      <c r="AK79" s="156">
        <f t="shared" si="44"/>
        <v>0.01968019680196802</v>
      </c>
      <c r="AL79" s="150">
        <v>71</v>
      </c>
      <c r="AM79" s="152">
        <f t="shared" si="45"/>
        <v>0.003969585150396958</v>
      </c>
      <c r="AN79" s="150">
        <v>571</v>
      </c>
      <c r="AO79" s="156">
        <f t="shared" si="46"/>
        <v>0.03192441015319244</v>
      </c>
      <c r="AP79" s="150">
        <v>46</v>
      </c>
      <c r="AQ79" s="154">
        <f t="shared" si="47"/>
        <v>0.002571843900257184</v>
      </c>
      <c r="AR79" s="150">
        <v>7</v>
      </c>
      <c r="AS79" s="152">
        <f t="shared" si="48"/>
        <v>0.00039136755003913674</v>
      </c>
      <c r="AU79" s="158" t="b">
        <f t="shared" si="28"/>
        <v>1</v>
      </c>
      <c r="AV79" s="158" t="b">
        <f t="shared" si="29"/>
        <v>1</v>
      </c>
      <c r="AW79" s="159"/>
      <c r="AX79" s="160">
        <f t="shared" si="49"/>
        <v>18353</v>
      </c>
      <c r="AY79" s="160">
        <f t="shared" si="50"/>
        <v>17886</v>
      </c>
      <c r="AZ79" s="160">
        <f t="shared" si="51"/>
        <v>6483</v>
      </c>
      <c r="BA79" s="160">
        <f t="shared" si="52"/>
        <v>9412</v>
      </c>
    </row>
    <row r="80" spans="1:53" s="19" customFormat="1" ht="49.5" customHeight="1">
      <c r="A80" s="13">
        <v>73</v>
      </c>
      <c r="B80" s="14" t="s">
        <v>70</v>
      </c>
      <c r="C80" s="64">
        <v>1</v>
      </c>
      <c r="D80" s="63">
        <v>1</v>
      </c>
      <c r="E80" s="63">
        <f t="shared" si="30"/>
        <v>129</v>
      </c>
      <c r="F80" s="63">
        <v>129</v>
      </c>
      <c r="G80" s="120">
        <v>55</v>
      </c>
      <c r="H80" s="120">
        <v>56</v>
      </c>
      <c r="I80" s="140">
        <f t="shared" si="31"/>
        <v>111</v>
      </c>
      <c r="J80" s="97">
        <f t="shared" si="32"/>
        <v>0.8604651162790697</v>
      </c>
      <c r="K80" s="122">
        <v>103</v>
      </c>
      <c r="L80" s="97">
        <f t="shared" si="33"/>
        <v>0.9279279279279279</v>
      </c>
      <c r="M80" s="122">
        <v>2</v>
      </c>
      <c r="N80" s="97">
        <f t="shared" si="34"/>
        <v>0.018018018018018018</v>
      </c>
      <c r="O80" s="118">
        <v>6</v>
      </c>
      <c r="P80" s="97">
        <f t="shared" si="35"/>
        <v>0.05405405405405406</v>
      </c>
      <c r="Q80" s="132">
        <v>0</v>
      </c>
      <c r="R80" s="133">
        <v>36</v>
      </c>
      <c r="S80" s="87">
        <f t="shared" si="53"/>
        <v>0.34951456310679613</v>
      </c>
      <c r="T80" s="118">
        <v>1</v>
      </c>
      <c r="U80" s="89">
        <f t="shared" si="36"/>
        <v>0.009708737864077669</v>
      </c>
      <c r="V80" s="133">
        <v>2</v>
      </c>
      <c r="W80" s="89">
        <f t="shared" si="37"/>
        <v>0.019417475728155338</v>
      </c>
      <c r="X80" s="133">
        <v>6</v>
      </c>
      <c r="Y80" s="89">
        <f t="shared" si="38"/>
        <v>0.05825242718446602</v>
      </c>
      <c r="Z80" s="133">
        <v>16</v>
      </c>
      <c r="AA80" s="91">
        <f t="shared" si="39"/>
        <v>0.1553398058252427</v>
      </c>
      <c r="AB80" s="118">
        <v>36</v>
      </c>
      <c r="AC80" s="89">
        <f t="shared" si="40"/>
        <v>0.34951456310679613</v>
      </c>
      <c r="AD80" s="133">
        <v>0</v>
      </c>
      <c r="AE80" s="93">
        <f t="shared" si="41"/>
        <v>0</v>
      </c>
      <c r="AF80" s="133">
        <v>0</v>
      </c>
      <c r="AG80" s="89">
        <f t="shared" si="42"/>
        <v>0</v>
      </c>
      <c r="AH80" s="138">
        <v>0</v>
      </c>
      <c r="AI80" s="89">
        <f t="shared" si="43"/>
        <v>0</v>
      </c>
      <c r="AJ80" s="133">
        <v>3</v>
      </c>
      <c r="AK80" s="95">
        <f t="shared" si="44"/>
        <v>0.02912621359223301</v>
      </c>
      <c r="AL80" s="133">
        <v>0</v>
      </c>
      <c r="AM80" s="89">
        <f t="shared" si="45"/>
        <v>0</v>
      </c>
      <c r="AN80" s="133">
        <v>0</v>
      </c>
      <c r="AO80" s="95">
        <f t="shared" si="46"/>
        <v>0</v>
      </c>
      <c r="AP80" s="133">
        <v>3</v>
      </c>
      <c r="AQ80" s="93">
        <f t="shared" si="47"/>
        <v>0.02912621359223301</v>
      </c>
      <c r="AR80" s="133">
        <v>0</v>
      </c>
      <c r="AS80" s="89">
        <f t="shared" si="48"/>
        <v>0</v>
      </c>
      <c r="AU80" s="31" t="b">
        <f t="shared" si="28"/>
        <v>1</v>
      </c>
      <c r="AV80" s="31" t="b">
        <f t="shared" si="29"/>
        <v>1</v>
      </c>
      <c r="AW80" s="40"/>
      <c r="AX80" s="34">
        <f t="shared" si="49"/>
        <v>111</v>
      </c>
      <c r="AY80" s="34">
        <f t="shared" si="50"/>
        <v>103</v>
      </c>
      <c r="AZ80" s="34">
        <f t="shared" si="51"/>
        <v>37</v>
      </c>
      <c r="BA80" s="34">
        <f t="shared" si="52"/>
        <v>52</v>
      </c>
    </row>
    <row r="81" spans="1:53" s="18" customFormat="1" ht="49.5" customHeight="1">
      <c r="A81" s="16">
        <v>74</v>
      </c>
      <c r="B81" s="17" t="s">
        <v>71</v>
      </c>
      <c r="C81" s="66">
        <v>1</v>
      </c>
      <c r="D81" s="62">
        <v>1</v>
      </c>
      <c r="E81" s="62">
        <f t="shared" si="30"/>
        <v>880</v>
      </c>
      <c r="F81" s="62">
        <v>880</v>
      </c>
      <c r="G81" s="141">
        <v>361</v>
      </c>
      <c r="H81" s="141">
        <v>379</v>
      </c>
      <c r="I81" s="142">
        <f t="shared" si="31"/>
        <v>740</v>
      </c>
      <c r="J81" s="98">
        <f t="shared" si="32"/>
        <v>0.8409090909090909</v>
      </c>
      <c r="K81" s="123">
        <v>722</v>
      </c>
      <c r="L81" s="98">
        <f t="shared" si="33"/>
        <v>0.9756756756756757</v>
      </c>
      <c r="M81" s="123">
        <v>6</v>
      </c>
      <c r="N81" s="98">
        <f t="shared" si="34"/>
        <v>0.008108108108108109</v>
      </c>
      <c r="O81" s="119">
        <v>12</v>
      </c>
      <c r="P81" s="98">
        <f t="shared" si="35"/>
        <v>0.016216216216216217</v>
      </c>
      <c r="Q81" s="130">
        <v>0</v>
      </c>
      <c r="R81" s="131">
        <v>199</v>
      </c>
      <c r="S81" s="88">
        <f t="shared" si="53"/>
        <v>0.2756232686980609</v>
      </c>
      <c r="T81" s="119">
        <v>37</v>
      </c>
      <c r="U81" s="90">
        <f t="shared" si="36"/>
        <v>0.05124653739612189</v>
      </c>
      <c r="V81" s="131">
        <v>3</v>
      </c>
      <c r="W81" s="90">
        <f t="shared" si="37"/>
        <v>0.004155124653739612</v>
      </c>
      <c r="X81" s="131">
        <v>24</v>
      </c>
      <c r="Y81" s="90">
        <f t="shared" si="38"/>
        <v>0.0332409972299169</v>
      </c>
      <c r="Z81" s="131">
        <v>119</v>
      </c>
      <c r="AA81" s="92">
        <f t="shared" si="39"/>
        <v>0.16481994459833796</v>
      </c>
      <c r="AB81" s="119">
        <v>280</v>
      </c>
      <c r="AC81" s="90">
        <f t="shared" si="40"/>
        <v>0.3878116343490305</v>
      </c>
      <c r="AD81" s="131">
        <v>1</v>
      </c>
      <c r="AE81" s="94">
        <f t="shared" si="41"/>
        <v>0.0013850415512465374</v>
      </c>
      <c r="AF81" s="131">
        <v>4</v>
      </c>
      <c r="AG81" s="90">
        <f t="shared" si="42"/>
        <v>0.00554016620498615</v>
      </c>
      <c r="AH81" s="139">
        <v>2</v>
      </c>
      <c r="AI81" s="90">
        <f t="shared" si="43"/>
        <v>0.002770083102493075</v>
      </c>
      <c r="AJ81" s="131">
        <v>11</v>
      </c>
      <c r="AK81" s="96">
        <f t="shared" si="44"/>
        <v>0.015235457063711912</v>
      </c>
      <c r="AL81" s="131">
        <v>2</v>
      </c>
      <c r="AM81" s="90">
        <f t="shared" si="45"/>
        <v>0.002770083102493075</v>
      </c>
      <c r="AN81" s="131">
        <v>39</v>
      </c>
      <c r="AO81" s="96">
        <f t="shared" si="46"/>
        <v>0.054016620498614956</v>
      </c>
      <c r="AP81" s="131">
        <v>1</v>
      </c>
      <c r="AQ81" s="94">
        <f t="shared" si="47"/>
        <v>0.0013850415512465374</v>
      </c>
      <c r="AR81" s="131">
        <v>0</v>
      </c>
      <c r="AS81" s="90">
        <f t="shared" si="48"/>
        <v>0</v>
      </c>
      <c r="AU81" s="31" t="b">
        <f t="shared" si="28"/>
        <v>1</v>
      </c>
      <c r="AV81" s="31" t="b">
        <f t="shared" si="29"/>
        <v>1</v>
      </c>
      <c r="AW81" s="39"/>
      <c r="AX81" s="34">
        <f t="shared" si="49"/>
        <v>740</v>
      </c>
      <c r="AY81" s="34">
        <f t="shared" si="50"/>
        <v>722</v>
      </c>
      <c r="AZ81" s="34">
        <f t="shared" si="51"/>
        <v>236</v>
      </c>
      <c r="BA81" s="34">
        <f t="shared" si="52"/>
        <v>399</v>
      </c>
    </row>
    <row r="82" spans="1:53" s="19" customFormat="1" ht="49.5" customHeight="1">
      <c r="A82" s="13">
        <v>75</v>
      </c>
      <c r="B82" s="14" t="s">
        <v>72</v>
      </c>
      <c r="C82" s="64">
        <v>9</v>
      </c>
      <c r="D82" s="63">
        <v>9</v>
      </c>
      <c r="E82" s="63">
        <f t="shared" si="30"/>
        <v>5432</v>
      </c>
      <c r="F82" s="63">
        <v>5432</v>
      </c>
      <c r="G82" s="118">
        <v>2183</v>
      </c>
      <c r="H82" s="118">
        <v>2375</v>
      </c>
      <c r="I82" s="65">
        <f t="shared" si="31"/>
        <v>4558</v>
      </c>
      <c r="J82" s="97">
        <f t="shared" si="32"/>
        <v>0.8391016200294551</v>
      </c>
      <c r="K82" s="122">
        <v>4362</v>
      </c>
      <c r="L82" s="97">
        <f t="shared" si="33"/>
        <v>0.9569986836331724</v>
      </c>
      <c r="M82" s="122">
        <v>60</v>
      </c>
      <c r="N82" s="97">
        <f t="shared" si="34"/>
        <v>0.013163668275559455</v>
      </c>
      <c r="O82" s="118">
        <v>136</v>
      </c>
      <c r="P82" s="97">
        <f t="shared" si="35"/>
        <v>0.0298376480912681</v>
      </c>
      <c r="Q82" s="132">
        <v>0</v>
      </c>
      <c r="R82" s="133">
        <v>1515</v>
      </c>
      <c r="S82" s="87">
        <f t="shared" si="53"/>
        <v>0.34731774415405775</v>
      </c>
      <c r="T82" s="118">
        <v>137</v>
      </c>
      <c r="U82" s="89">
        <f t="shared" si="36"/>
        <v>0.031407611187528654</v>
      </c>
      <c r="V82" s="133">
        <v>35</v>
      </c>
      <c r="W82" s="89">
        <f t="shared" si="37"/>
        <v>0.008023842274186153</v>
      </c>
      <c r="X82" s="133">
        <v>144</v>
      </c>
      <c r="Y82" s="89">
        <f t="shared" si="38"/>
        <v>0.033012379642365884</v>
      </c>
      <c r="Z82" s="133">
        <v>826</v>
      </c>
      <c r="AA82" s="91">
        <f t="shared" si="39"/>
        <v>0.1893626776707932</v>
      </c>
      <c r="AB82" s="118">
        <v>1463</v>
      </c>
      <c r="AC82" s="89">
        <f t="shared" si="40"/>
        <v>0.3353966070609812</v>
      </c>
      <c r="AD82" s="133">
        <v>17</v>
      </c>
      <c r="AE82" s="93">
        <f t="shared" si="41"/>
        <v>0.003897294818890417</v>
      </c>
      <c r="AF82" s="133">
        <v>17</v>
      </c>
      <c r="AG82" s="89">
        <f t="shared" si="42"/>
        <v>0.003897294818890417</v>
      </c>
      <c r="AH82" s="138">
        <v>14</v>
      </c>
      <c r="AI82" s="89">
        <f t="shared" si="43"/>
        <v>0.0032095369096744614</v>
      </c>
      <c r="AJ82" s="133">
        <v>52</v>
      </c>
      <c r="AK82" s="95">
        <f t="shared" si="44"/>
        <v>0.01192113709307657</v>
      </c>
      <c r="AL82" s="133">
        <v>14</v>
      </c>
      <c r="AM82" s="89">
        <f t="shared" si="45"/>
        <v>0.0032095369096744614</v>
      </c>
      <c r="AN82" s="133">
        <v>121</v>
      </c>
      <c r="AO82" s="95">
        <f t="shared" si="46"/>
        <v>0.027739569005043558</v>
      </c>
      <c r="AP82" s="133">
        <v>6</v>
      </c>
      <c r="AQ82" s="93">
        <f t="shared" si="47"/>
        <v>0.001375515818431912</v>
      </c>
      <c r="AR82" s="133">
        <v>1</v>
      </c>
      <c r="AS82" s="89">
        <f t="shared" si="48"/>
        <v>0.00022925263640531865</v>
      </c>
      <c r="AU82" s="31" t="b">
        <f t="shared" si="28"/>
        <v>1</v>
      </c>
      <c r="AV82" s="31" t="b">
        <f t="shared" si="29"/>
        <v>1</v>
      </c>
      <c r="AW82" s="40"/>
      <c r="AX82" s="34">
        <f t="shared" si="49"/>
        <v>4558</v>
      </c>
      <c r="AY82" s="34">
        <f t="shared" si="50"/>
        <v>4362</v>
      </c>
      <c r="AZ82" s="34">
        <f t="shared" si="51"/>
        <v>1652</v>
      </c>
      <c r="BA82" s="34">
        <f t="shared" si="52"/>
        <v>2289</v>
      </c>
    </row>
    <row r="83" spans="1:53" s="18" customFormat="1" ht="49.5" customHeight="1">
      <c r="A83" s="16">
        <v>76</v>
      </c>
      <c r="B83" s="17" t="s">
        <v>73</v>
      </c>
      <c r="C83" s="66">
        <v>1</v>
      </c>
      <c r="D83" s="62">
        <v>1</v>
      </c>
      <c r="E83" s="62">
        <f t="shared" si="30"/>
        <v>199</v>
      </c>
      <c r="F83" s="62">
        <v>199</v>
      </c>
      <c r="G83" s="119">
        <v>75</v>
      </c>
      <c r="H83" s="119">
        <v>78</v>
      </c>
      <c r="I83" s="67">
        <f t="shared" si="31"/>
        <v>153</v>
      </c>
      <c r="J83" s="98">
        <f t="shared" si="32"/>
        <v>0.7688442211055276</v>
      </c>
      <c r="K83" s="123">
        <v>149</v>
      </c>
      <c r="L83" s="98">
        <f t="shared" si="33"/>
        <v>0.9738562091503268</v>
      </c>
      <c r="M83" s="123">
        <v>0</v>
      </c>
      <c r="N83" s="98">
        <f t="shared" si="34"/>
        <v>0</v>
      </c>
      <c r="O83" s="119">
        <v>4</v>
      </c>
      <c r="P83" s="98">
        <f t="shared" si="35"/>
        <v>0.026143790849673203</v>
      </c>
      <c r="Q83" s="130">
        <v>0</v>
      </c>
      <c r="R83" s="131">
        <v>32</v>
      </c>
      <c r="S83" s="88">
        <f t="shared" si="53"/>
        <v>0.21476510067114093</v>
      </c>
      <c r="T83" s="119">
        <v>5</v>
      </c>
      <c r="U83" s="90">
        <f t="shared" si="36"/>
        <v>0.03355704697986577</v>
      </c>
      <c r="V83" s="131">
        <v>0</v>
      </c>
      <c r="W83" s="90">
        <f t="shared" si="37"/>
        <v>0</v>
      </c>
      <c r="X83" s="131">
        <v>2</v>
      </c>
      <c r="Y83" s="90">
        <f t="shared" si="38"/>
        <v>0.013422818791946308</v>
      </c>
      <c r="Z83" s="131">
        <v>52</v>
      </c>
      <c r="AA83" s="92">
        <f t="shared" si="39"/>
        <v>0.348993288590604</v>
      </c>
      <c r="AB83" s="119">
        <v>53</v>
      </c>
      <c r="AC83" s="90">
        <f t="shared" si="40"/>
        <v>0.35570469798657717</v>
      </c>
      <c r="AD83" s="131">
        <v>1</v>
      </c>
      <c r="AE83" s="94">
        <f t="shared" si="41"/>
        <v>0.006711409395973154</v>
      </c>
      <c r="AF83" s="131">
        <v>0</v>
      </c>
      <c r="AG83" s="90">
        <f t="shared" si="42"/>
        <v>0</v>
      </c>
      <c r="AH83" s="139">
        <v>0</v>
      </c>
      <c r="AI83" s="90">
        <f t="shared" si="43"/>
        <v>0</v>
      </c>
      <c r="AJ83" s="131">
        <v>1</v>
      </c>
      <c r="AK83" s="96">
        <f t="shared" si="44"/>
        <v>0.006711409395973154</v>
      </c>
      <c r="AL83" s="131">
        <v>0</v>
      </c>
      <c r="AM83" s="90">
        <f t="shared" si="45"/>
        <v>0</v>
      </c>
      <c r="AN83" s="131">
        <v>2</v>
      </c>
      <c r="AO83" s="96">
        <f t="shared" si="46"/>
        <v>0.013422818791946308</v>
      </c>
      <c r="AP83" s="131">
        <v>0</v>
      </c>
      <c r="AQ83" s="94">
        <f t="shared" si="47"/>
        <v>0</v>
      </c>
      <c r="AR83" s="131">
        <v>1</v>
      </c>
      <c r="AS83" s="90">
        <f t="shared" si="48"/>
        <v>0.006711409395973154</v>
      </c>
      <c r="AU83" s="31" t="b">
        <f t="shared" si="28"/>
        <v>1</v>
      </c>
      <c r="AV83" s="31" t="b">
        <f t="shared" si="29"/>
        <v>1</v>
      </c>
      <c r="AW83" s="39"/>
      <c r="AX83" s="34">
        <f t="shared" si="49"/>
        <v>153</v>
      </c>
      <c r="AY83" s="34">
        <f t="shared" si="50"/>
        <v>149</v>
      </c>
      <c r="AZ83" s="34">
        <f t="shared" si="51"/>
        <v>37</v>
      </c>
      <c r="BA83" s="34">
        <f t="shared" si="52"/>
        <v>105</v>
      </c>
    </row>
    <row r="84" spans="1:53" s="19" customFormat="1" ht="49.5" customHeight="1">
      <c r="A84" s="13">
        <v>77</v>
      </c>
      <c r="B84" s="14" t="s">
        <v>74</v>
      </c>
      <c r="C84" s="64">
        <v>3</v>
      </c>
      <c r="D84" s="63">
        <v>3</v>
      </c>
      <c r="E84" s="63">
        <f t="shared" si="30"/>
        <v>1374</v>
      </c>
      <c r="F84" s="63">
        <v>1374</v>
      </c>
      <c r="G84" s="120">
        <v>552</v>
      </c>
      <c r="H84" s="120">
        <v>549</v>
      </c>
      <c r="I84" s="140">
        <f t="shared" si="31"/>
        <v>1101</v>
      </c>
      <c r="J84" s="97">
        <f t="shared" si="32"/>
        <v>0.8013100436681223</v>
      </c>
      <c r="K84" s="122">
        <v>1069</v>
      </c>
      <c r="L84" s="97">
        <f t="shared" si="33"/>
        <v>0.9709355131698456</v>
      </c>
      <c r="M84" s="122">
        <v>9</v>
      </c>
      <c r="N84" s="97">
        <f t="shared" si="34"/>
        <v>0.008174386920980926</v>
      </c>
      <c r="O84" s="118">
        <v>23</v>
      </c>
      <c r="P84" s="97">
        <f t="shared" si="35"/>
        <v>0.02089009990917348</v>
      </c>
      <c r="Q84" s="132">
        <v>0</v>
      </c>
      <c r="R84" s="133">
        <v>425</v>
      </c>
      <c r="S84" s="87">
        <f t="shared" si="53"/>
        <v>0.39756782039289057</v>
      </c>
      <c r="T84" s="118">
        <v>32</v>
      </c>
      <c r="U84" s="89">
        <f t="shared" si="36"/>
        <v>0.029934518241347054</v>
      </c>
      <c r="V84" s="133">
        <v>12</v>
      </c>
      <c r="W84" s="89">
        <f t="shared" si="37"/>
        <v>0.011225444340505144</v>
      </c>
      <c r="X84" s="133">
        <v>27</v>
      </c>
      <c r="Y84" s="89">
        <f t="shared" si="38"/>
        <v>0.025257249766136577</v>
      </c>
      <c r="Z84" s="133">
        <v>152</v>
      </c>
      <c r="AA84" s="91">
        <f t="shared" si="39"/>
        <v>0.1421889616463985</v>
      </c>
      <c r="AB84" s="118">
        <v>338</v>
      </c>
      <c r="AC84" s="89">
        <f t="shared" si="40"/>
        <v>0.3161833489242282</v>
      </c>
      <c r="AD84" s="133">
        <v>6</v>
      </c>
      <c r="AE84" s="93">
        <f t="shared" si="41"/>
        <v>0.005612722170252572</v>
      </c>
      <c r="AF84" s="133">
        <v>6</v>
      </c>
      <c r="AG84" s="89">
        <f t="shared" si="42"/>
        <v>0.005612722170252572</v>
      </c>
      <c r="AH84" s="138">
        <v>1</v>
      </c>
      <c r="AI84" s="89">
        <f t="shared" si="43"/>
        <v>0.0009354536950420954</v>
      </c>
      <c r="AJ84" s="133">
        <v>21</v>
      </c>
      <c r="AK84" s="95">
        <f t="shared" si="44"/>
        <v>0.019644527595884004</v>
      </c>
      <c r="AL84" s="133">
        <v>3</v>
      </c>
      <c r="AM84" s="89">
        <f t="shared" si="45"/>
        <v>0.002806361085126286</v>
      </c>
      <c r="AN84" s="133">
        <v>45</v>
      </c>
      <c r="AO84" s="95">
        <f t="shared" si="46"/>
        <v>0.042095416276894296</v>
      </c>
      <c r="AP84" s="133">
        <v>1</v>
      </c>
      <c r="AQ84" s="93">
        <f t="shared" si="47"/>
        <v>0.0009354536950420954</v>
      </c>
      <c r="AR84" s="133">
        <v>0</v>
      </c>
      <c r="AS84" s="89">
        <f t="shared" si="48"/>
        <v>0</v>
      </c>
      <c r="AU84" s="31" t="b">
        <f t="shared" si="28"/>
        <v>1</v>
      </c>
      <c r="AV84" s="31" t="b">
        <f t="shared" si="29"/>
        <v>1</v>
      </c>
      <c r="AW84" s="40"/>
      <c r="AX84" s="34">
        <f t="shared" si="49"/>
        <v>1101</v>
      </c>
      <c r="AY84" s="34">
        <f t="shared" si="50"/>
        <v>1069</v>
      </c>
      <c r="AZ84" s="34">
        <f t="shared" si="51"/>
        <v>457</v>
      </c>
      <c r="BA84" s="34">
        <f t="shared" si="52"/>
        <v>490</v>
      </c>
    </row>
    <row r="85" spans="1:57" ht="49.5" customHeight="1" thickBot="1">
      <c r="A85" s="3"/>
      <c r="E85" s="8"/>
      <c r="F85" s="8"/>
      <c r="G85" s="8"/>
      <c r="H85" s="8"/>
      <c r="I85" s="9"/>
      <c r="K85" s="9"/>
      <c r="M85" s="9"/>
      <c r="O85" s="10"/>
      <c r="P85" s="23"/>
      <c r="Q85" s="10"/>
      <c r="R85" s="49"/>
      <c r="S85" s="50"/>
      <c r="T85" s="50"/>
      <c r="U85" s="51"/>
      <c r="V85" s="49"/>
      <c r="W85" s="51"/>
      <c r="X85" s="49"/>
      <c r="Y85" s="51"/>
      <c r="Z85" s="49"/>
      <c r="AA85" s="50"/>
      <c r="AB85" s="50"/>
      <c r="AC85" s="51"/>
      <c r="AD85" s="49"/>
      <c r="AE85" s="51"/>
      <c r="AF85" s="49"/>
      <c r="AG85" s="51"/>
      <c r="AH85" s="47"/>
      <c r="AI85" s="48"/>
      <c r="AJ85" s="46"/>
      <c r="AK85" s="47"/>
      <c r="AL85" s="46"/>
      <c r="AM85" s="48"/>
      <c r="AN85" s="46"/>
      <c r="AO85" s="47"/>
      <c r="AP85" s="46"/>
      <c r="AQ85" s="48"/>
      <c r="AR85" s="46"/>
      <c r="AS85" s="48"/>
      <c r="AU85" s="31"/>
      <c r="AV85" s="31"/>
      <c r="AX85" s="34"/>
      <c r="AY85" s="34"/>
      <c r="AZ85" s="34"/>
      <c r="BA85" s="34"/>
      <c r="BB85" s="2"/>
      <c r="BC85" s="45"/>
      <c r="BD85" s="45"/>
      <c r="BE85" s="45"/>
    </row>
    <row r="86" spans="1:69" ht="90" customHeight="1" thickBot="1">
      <c r="A86" s="3"/>
      <c r="E86" s="8"/>
      <c r="F86" s="8"/>
      <c r="G86" s="8"/>
      <c r="H86" s="8"/>
      <c r="I86" s="9"/>
      <c r="K86" s="9"/>
      <c r="M86" s="9"/>
      <c r="O86" s="10"/>
      <c r="P86" s="23"/>
      <c r="Q86" s="10"/>
      <c r="R86" s="218" t="s">
        <v>118</v>
      </c>
      <c r="S86" s="219"/>
      <c r="T86" s="219"/>
      <c r="U86" s="102">
        <f>(AZ87/$K87)</f>
        <v>0.3221379446681441</v>
      </c>
      <c r="V86" s="220" t="s">
        <v>121</v>
      </c>
      <c r="W86" s="221"/>
      <c r="X86" s="230" t="s">
        <v>119</v>
      </c>
      <c r="Y86" s="231"/>
      <c r="Z86" s="232" t="s">
        <v>114</v>
      </c>
      <c r="AA86" s="233"/>
      <c r="AB86" s="233"/>
      <c r="AC86" s="105">
        <f>(BA87/$K87)</f>
        <v>0.5712041285596862</v>
      </c>
      <c r="AD86" s="174" t="s">
        <v>124</v>
      </c>
      <c r="AE86" s="175"/>
      <c r="AF86" s="172" t="s">
        <v>126</v>
      </c>
      <c r="AG86" s="173"/>
      <c r="AH86" s="174" t="s">
        <v>123</v>
      </c>
      <c r="AI86" s="175"/>
      <c r="AJ86" s="174" t="s">
        <v>122</v>
      </c>
      <c r="AK86" s="175"/>
      <c r="AL86" s="174" t="s">
        <v>127</v>
      </c>
      <c r="AM86" s="175"/>
      <c r="AN86" s="174" t="s">
        <v>125</v>
      </c>
      <c r="AO86" s="175"/>
      <c r="AP86" s="174" t="s">
        <v>120</v>
      </c>
      <c r="AQ86" s="175"/>
      <c r="AR86" s="172" t="s">
        <v>129</v>
      </c>
      <c r="AS86" s="173"/>
      <c r="AU86" s="31"/>
      <c r="AV86" s="31"/>
      <c r="AX86" s="34"/>
      <c r="AY86" s="34"/>
      <c r="AZ86" s="34" t="s">
        <v>118</v>
      </c>
      <c r="BA86" s="34" t="s">
        <v>114</v>
      </c>
      <c r="BB86" s="115" t="s">
        <v>131</v>
      </c>
      <c r="BC86" s="115" t="s">
        <v>130</v>
      </c>
      <c r="BD86" s="45" t="s">
        <v>136</v>
      </c>
      <c r="BE86" s="115" t="s">
        <v>132</v>
      </c>
      <c r="BF86" s="115" t="s">
        <v>134</v>
      </c>
      <c r="BG86" s="115" t="s">
        <v>133</v>
      </c>
      <c r="BH86" s="45" t="s">
        <v>139</v>
      </c>
      <c r="BI86" s="45" t="s">
        <v>141</v>
      </c>
      <c r="BJ86" s="45" t="s">
        <v>138</v>
      </c>
      <c r="BK86" s="45" t="s">
        <v>137</v>
      </c>
      <c r="BL86" s="45" t="s">
        <v>142</v>
      </c>
      <c r="BM86" s="45" t="s">
        <v>140</v>
      </c>
      <c r="BN86" s="115" t="s">
        <v>135</v>
      </c>
      <c r="BO86" s="115" t="s">
        <v>143</v>
      </c>
      <c r="BP86" s="45"/>
      <c r="BQ86" s="45"/>
    </row>
    <row r="87" spans="1:69" s="27" customFormat="1" ht="60" customHeight="1" thickBot="1">
      <c r="A87" s="25"/>
      <c r="B87" s="26"/>
      <c r="C87" s="73">
        <f aca="true" t="shared" si="54" ref="C87:I87">SUM(C8:C84)</f>
        <v>233</v>
      </c>
      <c r="D87" s="72">
        <f t="shared" si="54"/>
        <v>233</v>
      </c>
      <c r="E87" s="72">
        <f t="shared" si="54"/>
        <v>124216</v>
      </c>
      <c r="F87" s="72">
        <f t="shared" si="54"/>
        <v>124216</v>
      </c>
      <c r="G87" s="72">
        <f t="shared" si="54"/>
        <v>48168</v>
      </c>
      <c r="H87" s="72">
        <f t="shared" si="54"/>
        <v>51106</v>
      </c>
      <c r="I87" s="74">
        <f t="shared" si="54"/>
        <v>99274</v>
      </c>
      <c r="J87" s="99">
        <f>(I87/E87)</f>
        <v>0.7992046113222129</v>
      </c>
      <c r="K87" s="75">
        <f>SUM(K8:K84)</f>
        <v>96111</v>
      </c>
      <c r="L87" s="99">
        <f t="shared" si="33"/>
        <v>0.9681386868666519</v>
      </c>
      <c r="M87" s="75">
        <f>SUM(M8:M84)</f>
        <v>848</v>
      </c>
      <c r="N87" s="99">
        <f t="shared" si="34"/>
        <v>0.008542015029111349</v>
      </c>
      <c r="O87" s="72">
        <f>SUM(O8:O84)</f>
        <v>2308</v>
      </c>
      <c r="P87" s="100">
        <f>O87/I87</f>
        <v>0.02324878618772287</v>
      </c>
      <c r="Q87" s="76">
        <f>SUM(Q8:Q84)</f>
        <v>7</v>
      </c>
      <c r="R87" s="78">
        <f>SUM(R8:R84)</f>
        <v>27942</v>
      </c>
      <c r="S87" s="101">
        <f>(R87/$K87)</f>
        <v>0.2907263476605175</v>
      </c>
      <c r="T87" s="79">
        <f aca="true" t="shared" si="55" ref="T87:AB87">SUM(T8:T84)</f>
        <v>3019</v>
      </c>
      <c r="U87" s="103">
        <f>(T87/$K87)</f>
        <v>0.0314115970076266</v>
      </c>
      <c r="V87" s="58">
        <f>SUM(V8:V84)</f>
        <v>573</v>
      </c>
      <c r="W87" s="104">
        <f t="shared" si="37"/>
        <v>0.005961856603302431</v>
      </c>
      <c r="X87" s="44">
        <f t="shared" si="55"/>
        <v>3329</v>
      </c>
      <c r="Y87" s="104">
        <f t="shared" si="38"/>
        <v>0.03463703426246736</v>
      </c>
      <c r="Z87" s="80">
        <f t="shared" si="55"/>
        <v>18592</v>
      </c>
      <c r="AA87" s="101">
        <f>(Z87/AY87)</f>
        <v>0.1934429981999979</v>
      </c>
      <c r="AB87" s="79">
        <f t="shared" si="55"/>
        <v>36307</v>
      </c>
      <c r="AC87" s="103">
        <f t="shared" si="40"/>
        <v>0.3777611303596883</v>
      </c>
      <c r="AD87" s="44">
        <f aca="true" t="shared" si="56" ref="AD87:AJ87">SUM(AD8:AD84)</f>
        <v>412</v>
      </c>
      <c r="AE87" s="104">
        <f t="shared" si="41"/>
        <v>0.004286710158046426</v>
      </c>
      <c r="AF87" s="58">
        <f t="shared" si="56"/>
        <v>507</v>
      </c>
      <c r="AG87" s="104">
        <f t="shared" si="42"/>
        <v>0.005275150607110529</v>
      </c>
      <c r="AH87" s="55">
        <f t="shared" si="56"/>
        <v>270</v>
      </c>
      <c r="AI87" s="106">
        <f t="shared" si="43"/>
        <v>0.00280925180260324</v>
      </c>
      <c r="AJ87" s="44">
        <f t="shared" si="56"/>
        <v>1677</v>
      </c>
      <c r="AK87" s="107">
        <f t="shared" si="44"/>
        <v>0.017448575085057903</v>
      </c>
      <c r="AL87" s="44">
        <f>SUM(AL8:AL84)</f>
        <v>350</v>
      </c>
      <c r="AM87" s="104">
        <f t="shared" si="45"/>
        <v>0.003641622707078274</v>
      </c>
      <c r="AN87" s="44">
        <f>SUM(AN8:AN84)</f>
        <v>2905</v>
      </c>
      <c r="AO87" s="107">
        <f t="shared" si="46"/>
        <v>0.030225468468749676</v>
      </c>
      <c r="AP87" s="44">
        <f>SUM(AP8:AP84)</f>
        <v>193</v>
      </c>
      <c r="AQ87" s="104">
        <f t="shared" si="47"/>
        <v>0.0020080948070460196</v>
      </c>
      <c r="AR87" s="44">
        <f>SUM(AR8:AR84)</f>
        <v>35</v>
      </c>
      <c r="AS87" s="108">
        <f t="shared" si="48"/>
        <v>0.0003641622707078274</v>
      </c>
      <c r="AU87" s="31" t="b">
        <f>IF(I87=AX87,TRUE,FALSE)</f>
        <v>1</v>
      </c>
      <c r="AV87" s="31" t="b">
        <f>IF(K87=AY87,TRUE,FALSE)</f>
        <v>1</v>
      </c>
      <c r="AX87" s="34">
        <f t="shared" si="49"/>
        <v>99274</v>
      </c>
      <c r="AY87" s="34">
        <f>SUM(R87,T87,V87,X87,Z87,AB87,AD87,AF87,AH87,AJ87,AL87,AN87,AP87,AR87)</f>
        <v>96111</v>
      </c>
      <c r="AZ87" s="34">
        <f t="shared" si="51"/>
        <v>30961</v>
      </c>
      <c r="BA87" s="34">
        <f t="shared" si="52"/>
        <v>54899</v>
      </c>
      <c r="BB87" s="116">
        <f>R87</f>
        <v>27942</v>
      </c>
      <c r="BC87" s="116">
        <f>T87</f>
        <v>3019</v>
      </c>
      <c r="BD87" s="116">
        <f>V87</f>
        <v>573</v>
      </c>
      <c r="BE87" s="116">
        <f>X87</f>
        <v>3329</v>
      </c>
      <c r="BF87" s="116">
        <f>Z87</f>
        <v>18592</v>
      </c>
      <c r="BG87" s="116">
        <f>AB87</f>
        <v>36307</v>
      </c>
      <c r="BH87" s="116">
        <f>AD87</f>
        <v>412</v>
      </c>
      <c r="BI87" s="116">
        <f>AF87</f>
        <v>507</v>
      </c>
      <c r="BJ87" s="116">
        <f>AH87</f>
        <v>270</v>
      </c>
      <c r="BK87" s="116">
        <f>AJ87</f>
        <v>1677</v>
      </c>
      <c r="BL87" s="116">
        <f>AL87</f>
        <v>350</v>
      </c>
      <c r="BM87" s="116">
        <f>AN87</f>
        <v>2905</v>
      </c>
      <c r="BN87" s="116">
        <f>AP87</f>
        <v>193</v>
      </c>
      <c r="BO87" s="116">
        <f>AR87</f>
        <v>35</v>
      </c>
      <c r="BP87" s="86"/>
      <c r="BQ87" s="86"/>
    </row>
    <row r="88" spans="1:67" ht="39.75" customHeight="1" thickBot="1">
      <c r="A88" s="3"/>
      <c r="BB88" s="117" t="s">
        <v>118</v>
      </c>
      <c r="BC88" s="117" t="s">
        <v>121</v>
      </c>
      <c r="BD88" s="117" t="s">
        <v>119</v>
      </c>
      <c r="BE88" s="117" t="s">
        <v>114</v>
      </c>
      <c r="BF88" s="117" t="s">
        <v>124</v>
      </c>
      <c r="BG88" s="117" t="s">
        <v>126</v>
      </c>
      <c r="BH88" s="117" t="s">
        <v>123</v>
      </c>
      <c r="BI88" s="117" t="s">
        <v>122</v>
      </c>
      <c r="BJ88" s="117" t="s">
        <v>127</v>
      </c>
      <c r="BK88" s="117" t="s">
        <v>125</v>
      </c>
      <c r="BL88" s="117" t="s">
        <v>120</v>
      </c>
      <c r="BM88" s="117" t="s">
        <v>129</v>
      </c>
      <c r="BN88" s="116"/>
      <c r="BO88" s="116"/>
    </row>
    <row r="89" spans="1:65" ht="49.5" customHeight="1">
      <c r="A89" s="3"/>
      <c r="B89" s="206" t="s">
        <v>89</v>
      </c>
      <c r="C89" s="207"/>
      <c r="D89" s="207"/>
      <c r="E89" s="207"/>
      <c r="F89" s="207"/>
      <c r="G89" s="207"/>
      <c r="H89" s="207"/>
      <c r="I89" s="207"/>
      <c r="J89" s="207"/>
      <c r="K89" s="186">
        <f>C87/D87</f>
        <v>1</v>
      </c>
      <c r="L89" s="187"/>
      <c r="M89" s="188"/>
      <c r="BB89" s="116">
        <f>BB87+BC87</f>
        <v>30961</v>
      </c>
      <c r="BC89" s="116">
        <f>BD87</f>
        <v>573</v>
      </c>
      <c r="BD89" s="116">
        <f>BE87</f>
        <v>3329</v>
      </c>
      <c r="BE89" s="116">
        <f>BF87+BG87</f>
        <v>54899</v>
      </c>
      <c r="BF89" s="116">
        <f aca="true" t="shared" si="57" ref="BF89:BM89">BH87</f>
        <v>412</v>
      </c>
      <c r="BG89" s="116">
        <f t="shared" si="57"/>
        <v>507</v>
      </c>
      <c r="BH89" s="116">
        <f t="shared" si="57"/>
        <v>270</v>
      </c>
      <c r="BI89" s="116">
        <f t="shared" si="57"/>
        <v>1677</v>
      </c>
      <c r="BJ89" s="116">
        <f t="shared" si="57"/>
        <v>350</v>
      </c>
      <c r="BK89" s="116">
        <f t="shared" si="57"/>
        <v>2905</v>
      </c>
      <c r="BL89" s="116">
        <f t="shared" si="57"/>
        <v>193</v>
      </c>
      <c r="BM89" s="116">
        <f t="shared" si="57"/>
        <v>35</v>
      </c>
    </row>
    <row r="90" spans="1:13" ht="49.5" customHeight="1" thickBot="1">
      <c r="A90" s="3"/>
      <c r="B90" s="198">
        <f ca="1">NOW()</f>
        <v>39555.64579178241</v>
      </c>
      <c r="C90" s="199"/>
      <c r="D90" s="199"/>
      <c r="E90" s="199"/>
      <c r="F90" s="199"/>
      <c r="G90" s="199"/>
      <c r="H90" s="199"/>
      <c r="I90" s="199"/>
      <c r="J90" s="199"/>
      <c r="K90" s="189"/>
      <c r="L90" s="190"/>
      <c r="M90" s="191"/>
    </row>
    <row r="91" ht="15" customHeight="1">
      <c r="A91" s="3"/>
    </row>
    <row r="92" ht="28.5" customHeight="1">
      <c r="A92" s="3"/>
    </row>
    <row r="93" ht="15" customHeight="1">
      <c r="A93" s="3"/>
    </row>
    <row r="94" ht="15" customHeight="1">
      <c r="A94" s="3"/>
    </row>
    <row r="95" ht="15" customHeight="1">
      <c r="A95" s="3"/>
    </row>
    <row r="96" ht="15" customHeight="1">
      <c r="A96" s="3"/>
    </row>
    <row r="97" ht="15" customHeight="1">
      <c r="A97" s="3"/>
    </row>
    <row r="98" ht="15" customHeight="1">
      <c r="A98" s="3"/>
    </row>
    <row r="99" ht="15" customHeight="1">
      <c r="A99" s="3"/>
    </row>
    <row r="100" ht="15" customHeight="1">
      <c r="A100" s="3"/>
    </row>
    <row r="101" ht="15" customHeight="1">
      <c r="A101" s="3"/>
    </row>
    <row r="102" ht="15" customHeight="1">
      <c r="A102" s="3"/>
    </row>
    <row r="103" ht="15" customHeight="1">
      <c r="A103" s="3"/>
    </row>
    <row r="104" ht="15" customHeight="1">
      <c r="A104" s="3"/>
    </row>
    <row r="105" ht="15" customHeight="1">
      <c r="A105" s="3"/>
    </row>
    <row r="106" ht="15" customHeight="1">
      <c r="A106" s="3"/>
    </row>
    <row r="107" ht="15" customHeight="1">
      <c r="A107" s="3"/>
    </row>
    <row r="108" ht="15" customHeight="1">
      <c r="A108" s="3"/>
    </row>
    <row r="109" ht="15" customHeight="1">
      <c r="A109" s="3"/>
    </row>
    <row r="110" ht="15" customHeight="1">
      <c r="A110" s="3"/>
    </row>
    <row r="111" ht="15" customHeight="1">
      <c r="A111" s="3"/>
    </row>
    <row r="112" ht="15" customHeight="1">
      <c r="A112" s="3"/>
    </row>
    <row r="113" ht="15" customHeight="1">
      <c r="A113" s="3"/>
    </row>
    <row r="114" ht="15" customHeight="1">
      <c r="A114" s="3"/>
    </row>
    <row r="115" ht="15" customHeight="1">
      <c r="A115" s="3"/>
    </row>
    <row r="116" ht="15" customHeight="1">
      <c r="A116" s="3"/>
    </row>
    <row r="117" ht="15" customHeight="1">
      <c r="A117" s="3"/>
    </row>
    <row r="118" ht="15" customHeight="1">
      <c r="A118" s="3"/>
    </row>
    <row r="119" ht="15" customHeight="1">
      <c r="A119" s="3"/>
    </row>
    <row r="120" ht="15" customHeight="1">
      <c r="A120" s="3"/>
    </row>
    <row r="121" ht="15" customHeight="1">
      <c r="A121" s="3"/>
    </row>
    <row r="122" ht="15" customHeight="1">
      <c r="A122" s="3"/>
    </row>
    <row r="123" ht="15" customHeight="1">
      <c r="A123" s="3"/>
    </row>
    <row r="124" ht="15" customHeight="1">
      <c r="A124" s="3"/>
    </row>
    <row r="125" ht="15" customHeight="1">
      <c r="A125" s="3"/>
    </row>
    <row r="126" ht="15" customHeight="1">
      <c r="A126" s="3"/>
    </row>
    <row r="127" ht="15" customHeight="1">
      <c r="A127" s="3"/>
    </row>
    <row r="128" ht="15" customHeight="1">
      <c r="A128" s="3"/>
    </row>
    <row r="129" ht="15" customHeight="1">
      <c r="A129" s="3"/>
    </row>
    <row r="130" ht="15" customHeight="1">
      <c r="A130" s="3"/>
    </row>
    <row r="131" ht="15" customHeight="1">
      <c r="A131" s="3"/>
    </row>
    <row r="132" ht="15" customHeight="1">
      <c r="A132" s="3"/>
    </row>
    <row r="133" ht="15" customHeight="1">
      <c r="A133" s="3"/>
    </row>
    <row r="134" ht="15" customHeight="1">
      <c r="A134" s="3"/>
    </row>
    <row r="135" ht="15" customHeight="1">
      <c r="A135" s="3"/>
    </row>
    <row r="136" ht="15" customHeight="1">
      <c r="A136" s="3"/>
    </row>
    <row r="137" ht="15" customHeight="1">
      <c r="A137" s="3"/>
    </row>
    <row r="138" ht="15" customHeight="1">
      <c r="A138" s="3"/>
    </row>
    <row r="139" ht="15" customHeight="1">
      <c r="A139" s="3"/>
    </row>
    <row r="140" ht="15" customHeight="1">
      <c r="A140" s="3"/>
    </row>
    <row r="141" ht="15" customHeight="1">
      <c r="A141" s="3"/>
    </row>
    <row r="142" ht="15" customHeight="1">
      <c r="A142" s="3"/>
    </row>
    <row r="143" ht="15" customHeight="1">
      <c r="A143" s="3"/>
    </row>
    <row r="144" ht="15" customHeight="1">
      <c r="A144" s="3"/>
    </row>
    <row r="145" ht="15" customHeight="1">
      <c r="A145" s="3"/>
    </row>
    <row r="146" ht="15" customHeight="1">
      <c r="A146" s="3"/>
    </row>
    <row r="147" ht="15" customHeight="1">
      <c r="A147" s="3"/>
    </row>
    <row r="148" ht="15" customHeight="1">
      <c r="A148" s="3"/>
    </row>
    <row r="149" ht="15" customHeight="1">
      <c r="A149" s="3"/>
    </row>
    <row r="150" ht="15" customHeight="1">
      <c r="A150" s="3"/>
    </row>
    <row r="151" ht="15" customHeight="1">
      <c r="A151" s="3"/>
    </row>
    <row r="152" ht="15" customHeight="1">
      <c r="A152" s="3"/>
    </row>
    <row r="153" ht="15" customHeight="1">
      <c r="A153" s="3"/>
    </row>
    <row r="154" ht="15" customHeight="1">
      <c r="A154" s="3"/>
    </row>
    <row r="155" ht="15" customHeight="1">
      <c r="A155" s="3"/>
    </row>
    <row r="156" ht="15" customHeight="1">
      <c r="A156" s="3"/>
    </row>
    <row r="157" ht="15" customHeight="1">
      <c r="A157" s="3"/>
    </row>
    <row r="158" ht="15" customHeight="1">
      <c r="A158" s="3"/>
    </row>
    <row r="159" ht="15" customHeight="1">
      <c r="A159" s="3"/>
    </row>
    <row r="160" ht="15" customHeight="1">
      <c r="A160" s="3"/>
    </row>
    <row r="161" ht="15" customHeight="1">
      <c r="A161" s="3"/>
    </row>
    <row r="162" ht="15" customHeight="1">
      <c r="A162" s="3"/>
    </row>
    <row r="163" ht="15" customHeight="1">
      <c r="A163" s="3"/>
    </row>
    <row r="164" ht="15" customHeight="1">
      <c r="A164" s="3"/>
    </row>
    <row r="165" ht="15" customHeight="1">
      <c r="A165" s="3"/>
    </row>
    <row r="166" ht="15" customHeight="1">
      <c r="A166" s="3"/>
    </row>
    <row r="167" ht="15" customHeight="1">
      <c r="A167" s="3"/>
    </row>
    <row r="168" ht="15" customHeight="1">
      <c r="A168" s="3"/>
    </row>
    <row r="169" ht="15" customHeight="1">
      <c r="A169" s="3"/>
    </row>
    <row r="170" ht="15" customHeight="1">
      <c r="A170" s="3"/>
    </row>
    <row r="171" ht="15" customHeight="1">
      <c r="A171" s="3"/>
    </row>
    <row r="172" ht="15" customHeight="1">
      <c r="A172" s="3"/>
    </row>
    <row r="173" ht="15" customHeight="1">
      <c r="A173" s="3"/>
    </row>
    <row r="174" ht="15" customHeight="1">
      <c r="A174" s="3"/>
    </row>
    <row r="175" ht="15" customHeight="1">
      <c r="A175" s="3"/>
    </row>
    <row r="176" ht="15" customHeight="1">
      <c r="A176" s="3"/>
    </row>
    <row r="177" ht="15" customHeight="1">
      <c r="A177" s="3"/>
    </row>
    <row r="178" ht="15" customHeight="1">
      <c r="A178" s="3"/>
    </row>
    <row r="179" ht="15" customHeight="1">
      <c r="A179" s="3"/>
    </row>
    <row r="180" ht="15" customHeight="1">
      <c r="A180" s="3"/>
    </row>
    <row r="181" ht="15" customHeight="1">
      <c r="A181" s="3"/>
    </row>
    <row r="182" ht="15" customHeight="1">
      <c r="A182" s="3"/>
    </row>
    <row r="183" ht="15" customHeight="1">
      <c r="A183" s="3"/>
    </row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</sheetData>
  <sheetProtection sheet="1" objects="1" scenarios="1" formatCells="0"/>
  <mergeCells count="70">
    <mergeCell ref="B1:AS1"/>
    <mergeCell ref="B2:AS2"/>
    <mergeCell ref="X86:Y86"/>
    <mergeCell ref="Z86:AB86"/>
    <mergeCell ref="AR4:AS4"/>
    <mergeCell ref="AJ4:AK4"/>
    <mergeCell ref="AL4:AM4"/>
    <mergeCell ref="AN4:AO4"/>
    <mergeCell ref="AP4:AQ4"/>
    <mergeCell ref="AD4:AE4"/>
    <mergeCell ref="AF4:AG4"/>
    <mergeCell ref="AH4:AI4"/>
    <mergeCell ref="Z4:AC4"/>
    <mergeCell ref="AR86:AS86"/>
    <mergeCell ref="AP86:AQ86"/>
    <mergeCell ref="AR5:AS5"/>
    <mergeCell ref="AB6:AC6"/>
    <mergeCell ref="AD6:AE6"/>
    <mergeCell ref="AF6:AG6"/>
    <mergeCell ref="AJ6:AK6"/>
    <mergeCell ref="R5:U5"/>
    <mergeCell ref="AJ86:AK86"/>
    <mergeCell ref="AL86:AM86"/>
    <mergeCell ref="AN86:AO86"/>
    <mergeCell ref="R86:T86"/>
    <mergeCell ref="V86:W86"/>
    <mergeCell ref="AD86:AE86"/>
    <mergeCell ref="AF86:AG86"/>
    <mergeCell ref="AH86:AI86"/>
    <mergeCell ref="AH6:AI6"/>
    <mergeCell ref="T6:U6"/>
    <mergeCell ref="Z6:AA6"/>
    <mergeCell ref="V6:W6"/>
    <mergeCell ref="X6:Y6"/>
    <mergeCell ref="B90:J90"/>
    <mergeCell ref="B6:B7"/>
    <mergeCell ref="L6:L7"/>
    <mergeCell ref="C6:C7"/>
    <mergeCell ref="F6:F7"/>
    <mergeCell ref="B89:J89"/>
    <mergeCell ref="J6:J7"/>
    <mergeCell ref="G6:I6"/>
    <mergeCell ref="D6:D7"/>
    <mergeCell ref="E6:E7"/>
    <mergeCell ref="R6:S6"/>
    <mergeCell ref="P6:P7"/>
    <mergeCell ref="K89:M90"/>
    <mergeCell ref="M6:M7"/>
    <mergeCell ref="K6:K7"/>
    <mergeCell ref="N6:N7"/>
    <mergeCell ref="O6:O7"/>
    <mergeCell ref="Q6:Q7"/>
    <mergeCell ref="AL6:AM6"/>
    <mergeCell ref="AR6:AS6"/>
    <mergeCell ref="AN6:AO6"/>
    <mergeCell ref="AP6:AQ6"/>
    <mergeCell ref="AU6:BA6"/>
    <mergeCell ref="V5:W5"/>
    <mergeCell ref="R4:U4"/>
    <mergeCell ref="V4:W4"/>
    <mergeCell ref="X4:Y4"/>
    <mergeCell ref="X5:Y5"/>
    <mergeCell ref="Z5:AC5"/>
    <mergeCell ref="AD5:AE5"/>
    <mergeCell ref="AF5:AG5"/>
    <mergeCell ref="AH5:AI5"/>
    <mergeCell ref="AJ5:AK5"/>
    <mergeCell ref="AL5:AM5"/>
    <mergeCell ref="AN5:AO5"/>
    <mergeCell ref="AP5:AQ5"/>
  </mergeCells>
  <conditionalFormatting sqref="AU8:AV87">
    <cfRule type="cellIs" priority="1" dxfId="0" operator="equal" stopIfTrue="1">
      <formula>FALSE</formula>
    </cfRule>
    <cfRule type="cellIs" priority="2" dxfId="1" operator="equal" stopIfTrue="1">
      <formula>TRUE</formula>
    </cfRule>
  </conditionalFormatting>
  <printOptions horizontalCentered="1" verticalCentered="1"/>
  <pageMargins left="0.1968503937007874" right="0.1968503937007874" top="0.38" bottom="0.37" header="0.19" footer="0.1"/>
  <pageSetup fitToHeight="3" horizontalDpi="600" verticalDpi="600" orientation="landscape" paperSize="8" scale="31" r:id="rId2"/>
  <headerFooter alignWithMargins="0">
    <oddHeader>&amp;L&amp;"Wingdings,Normale"&amp;48 &amp;"Arial,Normale" &amp;F - &amp;A&amp;R&amp;48Verbania, &amp;D - &amp;T</oddHeader>
    <oddFooter>&amp;L&amp;"Wingdings,Normale"&amp;48 7&amp;"Arial,Normale" be.co.re.  -  S E N A T O&amp;C&amp;60UFFICO ELETTORALE
Centro Elaborazione Dati&amp;R&amp;48Pagina &amp;P di &amp;N</oddFooter>
  </headerFooter>
  <rowBreaks count="2" manualBreakCount="2">
    <brk id="33" max="44" man="1"/>
    <brk id="59" max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PREFETTURA DEL VERBANO-CUSIO-O</dc:creator>
  <cp:keywords/>
  <dc:description/>
  <cp:lastModifiedBy>CRP</cp:lastModifiedBy>
  <cp:lastPrinted>2008-04-14T19:46:45Z</cp:lastPrinted>
  <dcterms:created xsi:type="dcterms:W3CDTF">1998-03-27T10:11:17Z</dcterms:created>
  <dcterms:modified xsi:type="dcterms:W3CDTF">2008-04-17T13:29:56Z</dcterms:modified>
  <cp:category/>
  <cp:version/>
  <cp:contentType/>
  <cp:contentStatus/>
</cp:coreProperties>
</file>